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5440" windowHeight="12525"/>
  </bookViews>
  <sheets>
    <sheet name="Fig 2.1" sheetId="2" r:id="rId1"/>
    <sheet name="Related_figure" sheetId="1" r:id="rId2"/>
    <sheet name="Sheet1" sheetId="3" r:id="rId3"/>
    <sheet name="Sheet2" sheetId="4" r:id="rId4"/>
    <sheet name="Sheet3" sheetId="5" r:id="rId5"/>
    <sheet name="Sheet4" sheetId="6" r:id="rId6"/>
    <sheet name="Sheet5" sheetId="7" r:id="rId7"/>
    <sheet name="Sheet7" sheetId="9" r:id="rId8"/>
    <sheet name="Sheet9" sheetId="11" r:id="rId9"/>
    <sheet name="Sheet12" sheetId="14" r:id="rId10"/>
    <sheet name="Sheet6" sheetId="15" r:id="rId11"/>
    <sheet name="Sheet8" sheetId="16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calcul">[1]Calcul_B1.1!$A$1:$L$37</definedName>
    <definedName name="Country">[2]Countries!$A$1:$C$53</definedName>
    <definedName name="POpula">[3]POpula!$A$1:$I$1559</definedName>
    <definedName name="_xlnm.Print_Area">#REF!</definedName>
    <definedName name="SPSS">[4]Figure5.6!$B$2:$X$30</definedName>
    <definedName name="toto">'[5]Graph 3.7.a'!$B$125:$C$151</definedName>
  </definedNames>
  <calcPr calcId="145621"/>
</workbook>
</file>

<file path=xl/calcChain.xml><?xml version="1.0" encoding="utf-8"?>
<calcChain xmlns="http://schemas.openxmlformats.org/spreadsheetml/2006/main">
  <c r="AB66" i="2" l="1"/>
  <c r="AC66" i="2"/>
  <c r="AB67" i="2"/>
  <c r="AC67" i="2"/>
  <c r="AB68" i="2"/>
  <c r="AC68" i="2"/>
  <c r="AD68" i="2"/>
  <c r="AD69" i="2"/>
  <c r="AB70" i="2"/>
  <c r="AC70" i="2"/>
  <c r="AD70" i="2"/>
  <c r="AB71" i="2"/>
  <c r="AC71" i="2"/>
  <c r="AD72" i="2"/>
  <c r="AB73" i="2"/>
  <c r="AC73" i="2"/>
  <c r="AD67" i="2" l="1"/>
  <c r="AD71" i="2"/>
  <c r="AD66" i="2"/>
  <c r="AD73" i="2"/>
  <c r="AB29" i="2"/>
  <c r="AC29" i="2"/>
  <c r="AB30" i="2"/>
  <c r="AC30" i="2"/>
  <c r="AB31" i="2"/>
  <c r="AC31" i="2"/>
  <c r="AB32" i="2"/>
  <c r="AC32" i="2"/>
  <c r="AB33" i="2"/>
  <c r="AC33" i="2"/>
  <c r="AB34" i="2"/>
  <c r="AC34" i="2"/>
  <c r="AB35" i="2"/>
  <c r="AC35" i="2"/>
  <c r="AB36" i="2"/>
  <c r="AC36" i="2"/>
  <c r="AB37" i="2"/>
  <c r="AC37" i="2"/>
  <c r="AB38" i="2"/>
  <c r="AC38" i="2"/>
  <c r="AB39" i="2"/>
  <c r="AC39" i="2"/>
  <c r="AB40" i="2"/>
  <c r="AC40" i="2"/>
  <c r="AB41" i="2"/>
  <c r="AC41" i="2"/>
  <c r="AB42" i="2"/>
  <c r="AC42" i="2"/>
  <c r="AB43" i="2"/>
  <c r="AC43" i="2"/>
  <c r="AB44" i="2"/>
  <c r="AC44" i="2"/>
  <c r="AB45" i="2"/>
  <c r="AC45" i="2"/>
  <c r="AB46" i="2"/>
  <c r="AC46" i="2"/>
  <c r="AB47" i="2"/>
  <c r="AC47" i="2"/>
  <c r="AB48" i="2"/>
  <c r="AC48" i="2"/>
  <c r="AB49" i="2"/>
  <c r="AC49" i="2"/>
  <c r="AB50" i="2"/>
  <c r="AC50" i="2"/>
  <c r="AB51" i="2"/>
  <c r="AC51" i="2"/>
  <c r="AD51" i="2" s="1"/>
  <c r="AB52" i="2"/>
  <c r="AC52" i="2"/>
  <c r="AB53" i="2"/>
  <c r="AC53" i="2"/>
  <c r="AB54" i="2"/>
  <c r="AC54" i="2"/>
  <c r="AB55" i="2"/>
  <c r="AC55" i="2"/>
  <c r="AB56" i="2"/>
  <c r="AC56" i="2"/>
  <c r="AB57" i="2"/>
  <c r="AC57" i="2"/>
  <c r="AB58" i="2"/>
  <c r="AC58" i="2"/>
  <c r="AB59" i="2"/>
  <c r="AC59" i="2"/>
  <c r="AB60" i="2"/>
  <c r="AC60" i="2"/>
  <c r="AB61" i="2"/>
  <c r="AC61" i="2"/>
  <c r="AB62" i="2"/>
  <c r="AC62" i="2"/>
  <c r="AB63" i="2"/>
  <c r="AC63" i="2"/>
  <c r="AB64" i="2"/>
  <c r="AC64" i="2"/>
  <c r="X29" i="2"/>
  <c r="Y29" i="2"/>
  <c r="X30" i="2"/>
  <c r="Y30" i="2"/>
  <c r="X31" i="2"/>
  <c r="Y31" i="2"/>
  <c r="X32" i="2"/>
  <c r="Y32" i="2"/>
  <c r="X33" i="2"/>
  <c r="Y33" i="2"/>
  <c r="X34" i="2"/>
  <c r="Y34" i="2"/>
  <c r="X35" i="2"/>
  <c r="Y35" i="2"/>
  <c r="X36" i="2"/>
  <c r="Y36" i="2"/>
  <c r="X37" i="2"/>
  <c r="Y37" i="2"/>
  <c r="X38" i="2"/>
  <c r="Y38" i="2"/>
  <c r="X39" i="2"/>
  <c r="Y39" i="2"/>
  <c r="X40" i="2"/>
  <c r="Y40" i="2"/>
  <c r="X41" i="2"/>
  <c r="Y41" i="2"/>
  <c r="X42" i="2"/>
  <c r="Y42" i="2"/>
  <c r="X43" i="2"/>
  <c r="Y43" i="2"/>
  <c r="X44" i="2"/>
  <c r="Y44" i="2"/>
  <c r="X45" i="2"/>
  <c r="Y45" i="2"/>
  <c r="X46" i="2"/>
  <c r="Y46" i="2"/>
  <c r="X47" i="2"/>
  <c r="Y47" i="2"/>
  <c r="X48" i="2"/>
  <c r="Y48" i="2"/>
  <c r="X49" i="2"/>
  <c r="Y49" i="2"/>
  <c r="X50" i="2"/>
  <c r="Y50" i="2"/>
  <c r="X51" i="2"/>
  <c r="Y51" i="2"/>
  <c r="X52" i="2"/>
  <c r="Y52" i="2"/>
  <c r="X53" i="2"/>
  <c r="Y53" i="2"/>
  <c r="X54" i="2"/>
  <c r="Y54" i="2"/>
  <c r="X55" i="2"/>
  <c r="Y55" i="2"/>
  <c r="X56" i="2"/>
  <c r="Y56" i="2"/>
  <c r="X57" i="2"/>
  <c r="Y57" i="2"/>
  <c r="X58" i="2"/>
  <c r="Y58" i="2"/>
  <c r="X59" i="2"/>
  <c r="Y59" i="2"/>
  <c r="X60" i="2"/>
  <c r="Y60" i="2"/>
  <c r="X61" i="2"/>
  <c r="Y61" i="2"/>
  <c r="X62" i="2"/>
  <c r="Y62" i="2"/>
  <c r="X63" i="2"/>
  <c r="Y63" i="2"/>
  <c r="X64" i="2"/>
  <c r="Y64" i="2"/>
  <c r="X66" i="2"/>
  <c r="Y66" i="2"/>
  <c r="X67" i="2"/>
  <c r="Y67" i="2"/>
  <c r="X68" i="2"/>
  <c r="Y68" i="2"/>
  <c r="Z69" i="2"/>
  <c r="AG69" i="2" s="1"/>
  <c r="X70" i="2"/>
  <c r="Y70" i="2"/>
  <c r="X71" i="2"/>
  <c r="Y71" i="2"/>
  <c r="Z72" i="2"/>
  <c r="AG72" i="2" s="1"/>
  <c r="X73" i="2"/>
  <c r="Y73" i="2"/>
  <c r="AD56" i="2" l="1"/>
  <c r="AD52" i="2"/>
  <c r="Z56" i="2"/>
  <c r="AD58" i="2"/>
  <c r="Z41" i="2"/>
  <c r="Z35" i="2"/>
  <c r="AD50" i="2"/>
  <c r="AD48" i="2"/>
  <c r="AD46" i="2"/>
  <c r="AD34" i="2"/>
  <c r="AD32" i="2"/>
  <c r="AG32" i="2" s="1"/>
  <c r="AD30" i="2"/>
  <c r="AD36" i="2"/>
  <c r="Z61" i="2"/>
  <c r="Z45" i="2"/>
  <c r="AG45" i="2" s="1"/>
  <c r="AD59" i="2"/>
  <c r="AD55" i="2"/>
  <c r="AD53" i="2"/>
  <c r="Z44" i="2"/>
  <c r="AD60" i="2"/>
  <c r="AD47" i="2"/>
  <c r="AD45" i="2"/>
  <c r="AD43" i="2"/>
  <c r="AD41" i="2"/>
  <c r="AG41" i="2" s="1"/>
  <c r="AD39" i="2"/>
  <c r="AD37" i="2"/>
  <c r="AD35" i="2"/>
  <c r="AG35" i="2" s="1"/>
  <c r="AD31" i="2"/>
  <c r="AD29" i="2"/>
  <c r="Z71" i="2"/>
  <c r="AG71" i="2" s="1"/>
  <c r="Z68" i="2"/>
  <c r="AG68" i="2" s="1"/>
  <c r="Z60" i="2"/>
  <c r="Z29" i="2"/>
  <c r="AG29" i="2" s="1"/>
  <c r="AD63" i="2"/>
  <c r="AD61" i="2"/>
  <c r="AG61" i="2" s="1"/>
  <c r="AD44" i="2"/>
  <c r="Z32" i="2"/>
  <c r="AD64" i="2"/>
  <c r="AD62" i="2"/>
  <c r="AD42" i="2"/>
  <c r="AD40" i="2"/>
  <c r="AD38" i="2"/>
  <c r="AG56" i="2"/>
  <c r="Z48" i="2"/>
  <c r="AD57" i="2"/>
  <c r="AD54" i="2"/>
  <c r="AD49" i="2"/>
  <c r="AD33" i="2"/>
  <c r="Z73" i="2"/>
  <c r="AG73" i="2" s="1"/>
  <c r="Z52" i="2"/>
  <c r="AG52" i="2" s="1"/>
  <c r="Z50" i="2"/>
  <c r="Z64" i="2"/>
  <c r="Z62" i="2"/>
  <c r="Z59" i="2"/>
  <c r="Z57" i="2"/>
  <c r="Z55" i="2"/>
  <c r="AG55" i="2" s="1"/>
  <c r="Z51" i="2"/>
  <c r="AG51" i="2" s="1"/>
  <c r="Z47" i="2"/>
  <c r="AG47" i="2" s="1"/>
  <c r="Z40" i="2"/>
  <c r="Z38" i="2"/>
  <c r="Z36" i="2"/>
  <c r="AG36" i="2" s="1"/>
  <c r="Z66" i="2"/>
  <c r="AG66" i="2" s="1"/>
  <c r="Z53" i="2"/>
  <c r="AG53" i="2" s="1"/>
  <c r="Z46" i="2"/>
  <c r="AG46" i="2" s="1"/>
  <c r="Z43" i="2"/>
  <c r="Z34" i="2"/>
  <c r="AG34" i="2" s="1"/>
  <c r="Z70" i="2"/>
  <c r="AG70" i="2" s="1"/>
  <c r="Z63" i="2"/>
  <c r="Z58" i="2"/>
  <c r="Z49" i="2"/>
  <c r="Z39" i="2"/>
  <c r="AG39" i="2" s="1"/>
  <c r="Z37" i="2"/>
  <c r="AG37" i="2" s="1"/>
  <c r="Z30" i="2"/>
  <c r="Z67" i="2"/>
  <c r="AG67" i="2" s="1"/>
  <c r="Z54" i="2"/>
  <c r="Z42" i="2"/>
  <c r="Z33" i="2"/>
  <c r="Z31" i="2"/>
  <c r="U73" i="2"/>
  <c r="T73" i="2"/>
  <c r="Q73" i="2"/>
  <c r="P73" i="2"/>
  <c r="M73" i="2"/>
  <c r="L73" i="2"/>
  <c r="I73" i="2"/>
  <c r="H73" i="2"/>
  <c r="C73" i="2"/>
  <c r="B73" i="2"/>
  <c r="V72" i="2"/>
  <c r="R72" i="2"/>
  <c r="N72" i="2"/>
  <c r="J72" i="2"/>
  <c r="D72" i="2"/>
  <c r="AF72" i="2" s="1"/>
  <c r="U71" i="2"/>
  <c r="T71" i="2"/>
  <c r="Q71" i="2"/>
  <c r="P71" i="2"/>
  <c r="M71" i="2"/>
  <c r="L71" i="2"/>
  <c r="I71" i="2"/>
  <c r="H71" i="2"/>
  <c r="C71" i="2"/>
  <c r="B71" i="2"/>
  <c r="U70" i="2"/>
  <c r="T70" i="2"/>
  <c r="Q70" i="2"/>
  <c r="P70" i="2"/>
  <c r="M70" i="2"/>
  <c r="L70" i="2"/>
  <c r="I70" i="2"/>
  <c r="H70" i="2"/>
  <c r="C70" i="2"/>
  <c r="B70" i="2"/>
  <c r="V69" i="2"/>
  <c r="R69" i="2"/>
  <c r="N69" i="2"/>
  <c r="J69" i="2"/>
  <c r="D69" i="2"/>
  <c r="AF69" i="2" s="1"/>
  <c r="U68" i="2"/>
  <c r="T68" i="2"/>
  <c r="Q68" i="2"/>
  <c r="P68" i="2"/>
  <c r="M68" i="2"/>
  <c r="L68" i="2"/>
  <c r="I68" i="2"/>
  <c r="H68" i="2"/>
  <c r="C68" i="2"/>
  <c r="B68" i="2"/>
  <c r="U67" i="2"/>
  <c r="T67" i="2"/>
  <c r="Q67" i="2"/>
  <c r="P67" i="2"/>
  <c r="M67" i="2"/>
  <c r="L67" i="2"/>
  <c r="I67" i="2"/>
  <c r="H67" i="2"/>
  <c r="C67" i="2"/>
  <c r="B67" i="2"/>
  <c r="U66" i="2"/>
  <c r="T66" i="2"/>
  <c r="Q66" i="2"/>
  <c r="P66" i="2"/>
  <c r="M66" i="2"/>
  <c r="L66" i="2"/>
  <c r="I66" i="2"/>
  <c r="H66" i="2"/>
  <c r="C66" i="2"/>
  <c r="B66" i="2"/>
  <c r="U64" i="2"/>
  <c r="T64" i="2"/>
  <c r="Q64" i="2"/>
  <c r="P64" i="2"/>
  <c r="M64" i="2"/>
  <c r="L64" i="2"/>
  <c r="I64" i="2"/>
  <c r="H64" i="2"/>
  <c r="C64" i="2"/>
  <c r="B64" i="2"/>
  <c r="U63" i="2"/>
  <c r="T63" i="2"/>
  <c r="Q63" i="2"/>
  <c r="P63" i="2"/>
  <c r="M63" i="2"/>
  <c r="L63" i="2"/>
  <c r="I63" i="2"/>
  <c r="H63" i="2"/>
  <c r="C63" i="2"/>
  <c r="B63" i="2"/>
  <c r="U62" i="2"/>
  <c r="T62" i="2"/>
  <c r="Q62" i="2"/>
  <c r="P62" i="2"/>
  <c r="M62" i="2"/>
  <c r="L62" i="2"/>
  <c r="I62" i="2"/>
  <c r="H62" i="2"/>
  <c r="C62" i="2"/>
  <c r="B62" i="2"/>
  <c r="U61" i="2"/>
  <c r="T61" i="2"/>
  <c r="Q61" i="2"/>
  <c r="P61" i="2"/>
  <c r="M61" i="2"/>
  <c r="L61" i="2"/>
  <c r="I61" i="2"/>
  <c r="H61" i="2"/>
  <c r="C61" i="2"/>
  <c r="B61" i="2"/>
  <c r="U60" i="2"/>
  <c r="T60" i="2"/>
  <c r="Q60" i="2"/>
  <c r="P60" i="2"/>
  <c r="M60" i="2"/>
  <c r="L60" i="2"/>
  <c r="I60" i="2"/>
  <c r="H60" i="2"/>
  <c r="C60" i="2"/>
  <c r="B60" i="2"/>
  <c r="U59" i="2"/>
  <c r="T59" i="2"/>
  <c r="Q59" i="2"/>
  <c r="P59" i="2"/>
  <c r="M59" i="2"/>
  <c r="L59" i="2"/>
  <c r="I59" i="2"/>
  <c r="H59" i="2"/>
  <c r="C59" i="2"/>
  <c r="B59" i="2"/>
  <c r="U58" i="2"/>
  <c r="T58" i="2"/>
  <c r="Q58" i="2"/>
  <c r="P58" i="2"/>
  <c r="M58" i="2"/>
  <c r="L58" i="2"/>
  <c r="I58" i="2"/>
  <c r="H58" i="2"/>
  <c r="C58" i="2"/>
  <c r="B58" i="2"/>
  <c r="U57" i="2"/>
  <c r="T57" i="2"/>
  <c r="Q57" i="2"/>
  <c r="P57" i="2"/>
  <c r="M57" i="2"/>
  <c r="L57" i="2"/>
  <c r="I57" i="2"/>
  <c r="H57" i="2"/>
  <c r="C57" i="2"/>
  <c r="B57" i="2"/>
  <c r="U56" i="2"/>
  <c r="T56" i="2"/>
  <c r="Q56" i="2"/>
  <c r="P56" i="2"/>
  <c r="M56" i="2"/>
  <c r="L56" i="2"/>
  <c r="I56" i="2"/>
  <c r="H56" i="2"/>
  <c r="C56" i="2"/>
  <c r="B56" i="2"/>
  <c r="U55" i="2"/>
  <c r="T55" i="2"/>
  <c r="Q55" i="2"/>
  <c r="P55" i="2"/>
  <c r="M55" i="2"/>
  <c r="L55" i="2"/>
  <c r="I55" i="2"/>
  <c r="H55" i="2"/>
  <c r="C55" i="2"/>
  <c r="B55" i="2"/>
  <c r="U54" i="2"/>
  <c r="T54" i="2"/>
  <c r="Q54" i="2"/>
  <c r="P54" i="2"/>
  <c r="M54" i="2"/>
  <c r="L54" i="2"/>
  <c r="I54" i="2"/>
  <c r="H54" i="2"/>
  <c r="C54" i="2"/>
  <c r="B54" i="2"/>
  <c r="U53" i="2"/>
  <c r="T53" i="2"/>
  <c r="Q53" i="2"/>
  <c r="P53" i="2"/>
  <c r="M53" i="2"/>
  <c r="L53" i="2"/>
  <c r="I53" i="2"/>
  <c r="H53" i="2"/>
  <c r="C53" i="2"/>
  <c r="B53" i="2"/>
  <c r="U52" i="2"/>
  <c r="T52" i="2"/>
  <c r="Q52" i="2"/>
  <c r="P52" i="2"/>
  <c r="M52" i="2"/>
  <c r="L52" i="2"/>
  <c r="I52" i="2"/>
  <c r="H52" i="2"/>
  <c r="C52" i="2"/>
  <c r="B52" i="2"/>
  <c r="U51" i="2"/>
  <c r="T51" i="2"/>
  <c r="Q51" i="2"/>
  <c r="P51" i="2"/>
  <c r="M51" i="2"/>
  <c r="L51" i="2"/>
  <c r="I51" i="2"/>
  <c r="H51" i="2"/>
  <c r="C51" i="2"/>
  <c r="B51" i="2"/>
  <c r="U50" i="2"/>
  <c r="T50" i="2"/>
  <c r="Q50" i="2"/>
  <c r="P50" i="2"/>
  <c r="M50" i="2"/>
  <c r="L50" i="2"/>
  <c r="I50" i="2"/>
  <c r="H50" i="2"/>
  <c r="C50" i="2"/>
  <c r="B50" i="2"/>
  <c r="U49" i="2"/>
  <c r="T49" i="2"/>
  <c r="Q49" i="2"/>
  <c r="P49" i="2"/>
  <c r="M49" i="2"/>
  <c r="L49" i="2"/>
  <c r="I49" i="2"/>
  <c r="H49" i="2"/>
  <c r="C49" i="2"/>
  <c r="B49" i="2"/>
  <c r="U48" i="2"/>
  <c r="T48" i="2"/>
  <c r="Q48" i="2"/>
  <c r="P48" i="2"/>
  <c r="M48" i="2"/>
  <c r="L48" i="2"/>
  <c r="I48" i="2"/>
  <c r="H48" i="2"/>
  <c r="C48" i="2"/>
  <c r="B48" i="2"/>
  <c r="U47" i="2"/>
  <c r="T47" i="2"/>
  <c r="Q47" i="2"/>
  <c r="P47" i="2"/>
  <c r="M47" i="2"/>
  <c r="L47" i="2"/>
  <c r="I47" i="2"/>
  <c r="H47" i="2"/>
  <c r="C47" i="2"/>
  <c r="B47" i="2"/>
  <c r="U46" i="2"/>
  <c r="T46" i="2"/>
  <c r="Q46" i="2"/>
  <c r="P46" i="2"/>
  <c r="M46" i="2"/>
  <c r="L46" i="2"/>
  <c r="I46" i="2"/>
  <c r="H46" i="2"/>
  <c r="C46" i="2"/>
  <c r="B46" i="2"/>
  <c r="U45" i="2"/>
  <c r="T45" i="2"/>
  <c r="Q45" i="2"/>
  <c r="P45" i="2"/>
  <c r="M45" i="2"/>
  <c r="L45" i="2"/>
  <c r="I45" i="2"/>
  <c r="H45" i="2"/>
  <c r="C45" i="2"/>
  <c r="B45" i="2"/>
  <c r="U44" i="2"/>
  <c r="T44" i="2"/>
  <c r="Q44" i="2"/>
  <c r="P44" i="2"/>
  <c r="M44" i="2"/>
  <c r="L44" i="2"/>
  <c r="I44" i="2"/>
  <c r="H44" i="2"/>
  <c r="C44" i="2"/>
  <c r="B44" i="2"/>
  <c r="U43" i="2"/>
  <c r="T43" i="2"/>
  <c r="Q43" i="2"/>
  <c r="P43" i="2"/>
  <c r="M43" i="2"/>
  <c r="L43" i="2"/>
  <c r="I43" i="2"/>
  <c r="H43" i="2"/>
  <c r="C43" i="2"/>
  <c r="B43" i="2"/>
  <c r="U42" i="2"/>
  <c r="T42" i="2"/>
  <c r="Q42" i="2"/>
  <c r="P42" i="2"/>
  <c r="M42" i="2"/>
  <c r="L42" i="2"/>
  <c r="I42" i="2"/>
  <c r="H42" i="2"/>
  <c r="C42" i="2"/>
  <c r="B42" i="2"/>
  <c r="U41" i="2"/>
  <c r="T41" i="2"/>
  <c r="Q41" i="2"/>
  <c r="P41" i="2"/>
  <c r="M41" i="2"/>
  <c r="L41" i="2"/>
  <c r="I41" i="2"/>
  <c r="H41" i="2"/>
  <c r="C41" i="2"/>
  <c r="B41" i="2"/>
  <c r="U40" i="2"/>
  <c r="T40" i="2"/>
  <c r="Q40" i="2"/>
  <c r="P40" i="2"/>
  <c r="M40" i="2"/>
  <c r="L40" i="2"/>
  <c r="I40" i="2"/>
  <c r="H40" i="2"/>
  <c r="C40" i="2"/>
  <c r="B40" i="2"/>
  <c r="U39" i="2"/>
  <c r="T39" i="2"/>
  <c r="Q39" i="2"/>
  <c r="P39" i="2"/>
  <c r="M39" i="2"/>
  <c r="L39" i="2"/>
  <c r="I39" i="2"/>
  <c r="H39" i="2"/>
  <c r="C39" i="2"/>
  <c r="B39" i="2"/>
  <c r="U38" i="2"/>
  <c r="T38" i="2"/>
  <c r="Q38" i="2"/>
  <c r="P38" i="2"/>
  <c r="M38" i="2"/>
  <c r="L38" i="2"/>
  <c r="I38" i="2"/>
  <c r="H38" i="2"/>
  <c r="C38" i="2"/>
  <c r="B38" i="2"/>
  <c r="U37" i="2"/>
  <c r="T37" i="2"/>
  <c r="Q37" i="2"/>
  <c r="P37" i="2"/>
  <c r="M37" i="2"/>
  <c r="L37" i="2"/>
  <c r="I37" i="2"/>
  <c r="H37" i="2"/>
  <c r="C37" i="2"/>
  <c r="B37" i="2"/>
  <c r="U36" i="2"/>
  <c r="T36" i="2"/>
  <c r="Q36" i="2"/>
  <c r="P36" i="2"/>
  <c r="M36" i="2"/>
  <c r="L36" i="2"/>
  <c r="I36" i="2"/>
  <c r="H36" i="2"/>
  <c r="C36" i="2"/>
  <c r="B36" i="2"/>
  <c r="U35" i="2"/>
  <c r="T35" i="2"/>
  <c r="Q35" i="2"/>
  <c r="P35" i="2"/>
  <c r="M35" i="2"/>
  <c r="L35" i="2"/>
  <c r="I35" i="2"/>
  <c r="H35" i="2"/>
  <c r="C35" i="2"/>
  <c r="B35" i="2"/>
  <c r="U34" i="2"/>
  <c r="T34" i="2"/>
  <c r="Q34" i="2"/>
  <c r="P34" i="2"/>
  <c r="M34" i="2"/>
  <c r="L34" i="2"/>
  <c r="I34" i="2"/>
  <c r="H34" i="2"/>
  <c r="C34" i="2"/>
  <c r="B34" i="2"/>
  <c r="U33" i="2"/>
  <c r="T33" i="2"/>
  <c r="Q33" i="2"/>
  <c r="P33" i="2"/>
  <c r="M33" i="2"/>
  <c r="L33" i="2"/>
  <c r="I33" i="2"/>
  <c r="H33" i="2"/>
  <c r="C33" i="2"/>
  <c r="B33" i="2"/>
  <c r="U32" i="2"/>
  <c r="T32" i="2"/>
  <c r="Q32" i="2"/>
  <c r="P32" i="2"/>
  <c r="M32" i="2"/>
  <c r="L32" i="2"/>
  <c r="I32" i="2"/>
  <c r="H32" i="2"/>
  <c r="C32" i="2"/>
  <c r="B32" i="2"/>
  <c r="U31" i="2"/>
  <c r="T31" i="2"/>
  <c r="Q31" i="2"/>
  <c r="P31" i="2"/>
  <c r="M31" i="2"/>
  <c r="L31" i="2"/>
  <c r="I31" i="2"/>
  <c r="H31" i="2"/>
  <c r="C31" i="2"/>
  <c r="B31" i="2"/>
  <c r="U30" i="2"/>
  <c r="T30" i="2"/>
  <c r="Q30" i="2"/>
  <c r="P30" i="2"/>
  <c r="M30" i="2"/>
  <c r="L30" i="2"/>
  <c r="I30" i="2"/>
  <c r="H30" i="2"/>
  <c r="C30" i="2"/>
  <c r="B30" i="2"/>
  <c r="U29" i="2"/>
  <c r="T29" i="2"/>
  <c r="Q29" i="2"/>
  <c r="P29" i="2"/>
  <c r="M29" i="2"/>
  <c r="L29" i="2"/>
  <c r="I29" i="2"/>
  <c r="H29" i="2"/>
  <c r="C29" i="2"/>
  <c r="B29" i="2"/>
  <c r="AG48" i="2" l="1"/>
  <c r="AG30" i="2"/>
  <c r="AG58" i="2"/>
  <c r="V46" i="2"/>
  <c r="J53" i="2"/>
  <c r="N54" i="2"/>
  <c r="V54" i="2"/>
  <c r="J55" i="2"/>
  <c r="R55" i="2"/>
  <c r="N56" i="2"/>
  <c r="R57" i="2"/>
  <c r="D58" i="2"/>
  <c r="AF58" i="2" s="1"/>
  <c r="N58" i="2"/>
  <c r="V58" i="2"/>
  <c r="R59" i="2"/>
  <c r="V62" i="2"/>
  <c r="D67" i="2"/>
  <c r="AF67" i="2" s="1"/>
  <c r="J68" i="2"/>
  <c r="R68" i="2"/>
  <c r="R73" i="2"/>
  <c r="AG60" i="2"/>
  <c r="AG63" i="2"/>
  <c r="AG43" i="2"/>
  <c r="AG50" i="2"/>
  <c r="AG31" i="2"/>
  <c r="AG59" i="2"/>
  <c r="AG54" i="2"/>
  <c r="V34" i="2"/>
  <c r="D31" i="2"/>
  <c r="AF31" i="2" s="1"/>
  <c r="N31" i="2"/>
  <c r="N33" i="2"/>
  <c r="N37" i="2"/>
  <c r="V37" i="2"/>
  <c r="V39" i="2"/>
  <c r="J40" i="2"/>
  <c r="AG42" i="2"/>
  <c r="AG44" i="2"/>
  <c r="J29" i="2"/>
  <c r="R29" i="2"/>
  <c r="D30" i="2"/>
  <c r="AF30" i="2" s="1"/>
  <c r="V30" i="2"/>
  <c r="D32" i="2"/>
  <c r="AF32" i="2" s="1"/>
  <c r="N32" i="2"/>
  <c r="V32" i="2"/>
  <c r="J33" i="2"/>
  <c r="D34" i="2"/>
  <c r="AF34" i="2" s="1"/>
  <c r="J37" i="2"/>
  <c r="N40" i="2"/>
  <c r="R41" i="2"/>
  <c r="D42" i="2"/>
  <c r="AF42" i="2" s="1"/>
  <c r="N42" i="2"/>
  <c r="V42" i="2"/>
  <c r="R43" i="2"/>
  <c r="V44" i="2"/>
  <c r="J45" i="2"/>
  <c r="R45" i="2"/>
  <c r="D46" i="2"/>
  <c r="AF46" i="2" s="1"/>
  <c r="AG49" i="2"/>
  <c r="AG40" i="2"/>
  <c r="R47" i="2"/>
  <c r="D50" i="2"/>
  <c r="AF50" i="2" s="1"/>
  <c r="N60" i="2"/>
  <c r="AG57" i="2"/>
  <c r="AG62" i="2"/>
  <c r="J50" i="2"/>
  <c r="R52" i="2"/>
  <c r="D63" i="2"/>
  <c r="AF63" i="2" s="1"/>
  <c r="N66" i="2"/>
  <c r="AG33" i="2"/>
  <c r="AG38" i="2"/>
  <c r="AG64" i="2"/>
  <c r="R42" i="2"/>
  <c r="D47" i="2"/>
  <c r="AF47" i="2" s="1"/>
  <c r="N49" i="2"/>
  <c r="V50" i="2"/>
  <c r="N68" i="2"/>
  <c r="J34" i="2"/>
  <c r="R34" i="2"/>
  <c r="R36" i="2"/>
  <c r="D37" i="2"/>
  <c r="AF37" i="2" s="1"/>
  <c r="D38" i="2"/>
  <c r="AF38" i="2" s="1"/>
  <c r="R54" i="2"/>
  <c r="N55" i="2"/>
  <c r="V57" i="2"/>
  <c r="R58" i="2"/>
  <c r="V59" i="2"/>
  <c r="J62" i="2"/>
  <c r="R63" i="2"/>
  <c r="R71" i="2"/>
  <c r="J41" i="2"/>
  <c r="J48" i="2"/>
  <c r="D49" i="2"/>
  <c r="AF49" i="2" s="1"/>
  <c r="D54" i="2"/>
  <c r="AF54" i="2" s="1"/>
  <c r="D61" i="2"/>
  <c r="AF61" i="2" s="1"/>
  <c r="V61" i="2"/>
  <c r="V67" i="2"/>
  <c r="J30" i="2"/>
  <c r="R30" i="2"/>
  <c r="R31" i="2"/>
  <c r="J35" i="2"/>
  <c r="R35" i="2"/>
  <c r="D36" i="2"/>
  <c r="AF36" i="2" s="1"/>
  <c r="N36" i="2"/>
  <c r="R40" i="2"/>
  <c r="D41" i="2"/>
  <c r="AF41" i="2" s="1"/>
  <c r="D43" i="2"/>
  <c r="AF43" i="2" s="1"/>
  <c r="N43" i="2"/>
  <c r="N44" i="2"/>
  <c r="D48" i="2"/>
  <c r="AF48" i="2" s="1"/>
  <c r="N48" i="2"/>
  <c r="V48" i="2"/>
  <c r="J49" i="2"/>
  <c r="J52" i="2"/>
  <c r="N53" i="2"/>
  <c r="V55" i="2"/>
  <c r="J57" i="2"/>
  <c r="V60" i="2"/>
  <c r="J61" i="2"/>
  <c r="R61" i="2"/>
  <c r="D62" i="2"/>
  <c r="AF62" i="2" s="1"/>
  <c r="J64" i="2"/>
  <c r="D66" i="2"/>
  <c r="AF66" i="2" s="1"/>
  <c r="J67" i="2"/>
  <c r="N70" i="2"/>
  <c r="J71" i="2"/>
  <c r="D73" i="2"/>
  <c r="AF73" i="2" s="1"/>
  <c r="N73" i="2"/>
  <c r="V33" i="2"/>
  <c r="N38" i="2"/>
  <c r="V38" i="2"/>
  <c r="J39" i="2"/>
  <c r="R39" i="2"/>
  <c r="V43" i="2"/>
  <c r="J44" i="2"/>
  <c r="J46" i="2"/>
  <c r="R46" i="2"/>
  <c r="J51" i="2"/>
  <c r="R51" i="2"/>
  <c r="D52" i="2"/>
  <c r="AF52" i="2" s="1"/>
  <c r="N52" i="2"/>
  <c r="R56" i="2"/>
  <c r="D59" i="2"/>
  <c r="AF59" i="2" s="1"/>
  <c r="D64" i="2"/>
  <c r="AF64" i="2" s="1"/>
  <c r="N64" i="2"/>
  <c r="V64" i="2"/>
  <c r="J66" i="2"/>
  <c r="J70" i="2"/>
  <c r="R70" i="2"/>
  <c r="D71" i="2"/>
  <c r="AF71" i="2" s="1"/>
  <c r="N71" i="2"/>
  <c r="V49" i="2"/>
  <c r="D53" i="2"/>
  <c r="AF53" i="2" s="1"/>
  <c r="J56" i="2"/>
  <c r="N59" i="2"/>
  <c r="R62" i="2"/>
  <c r="V66" i="2"/>
  <c r="D29" i="2"/>
  <c r="N30" i="2"/>
  <c r="V31" i="2"/>
  <c r="J32" i="2"/>
  <c r="R33" i="2"/>
  <c r="D35" i="2"/>
  <c r="AF35" i="2" s="1"/>
  <c r="N35" i="2"/>
  <c r="V36" i="2"/>
  <c r="J38" i="2"/>
  <c r="R38" i="2"/>
  <c r="D40" i="2"/>
  <c r="AF40" i="2" s="1"/>
  <c r="N41" i="2"/>
  <c r="V41" i="2"/>
  <c r="J43" i="2"/>
  <c r="R44" i="2"/>
  <c r="D45" i="2"/>
  <c r="AF45" i="2" s="1"/>
  <c r="N46" i="2"/>
  <c r="N47" i="2"/>
  <c r="V47" i="2"/>
  <c r="R49" i="2"/>
  <c r="R50" i="2"/>
  <c r="D51" i="2"/>
  <c r="AF51" i="2" s="1"/>
  <c r="N51" i="2"/>
  <c r="V52" i="2"/>
  <c r="V53" i="2"/>
  <c r="J54" i="2"/>
  <c r="D56" i="2"/>
  <c r="AF56" i="2" s="1"/>
  <c r="D57" i="2"/>
  <c r="AF57" i="2" s="1"/>
  <c r="N57" i="2"/>
  <c r="J59" i="2"/>
  <c r="J60" i="2"/>
  <c r="R60" i="2"/>
  <c r="N62" i="2"/>
  <c r="N63" i="2"/>
  <c r="V63" i="2"/>
  <c r="R66" i="2"/>
  <c r="R67" i="2"/>
  <c r="D68" i="2"/>
  <c r="AF68" i="2" s="1"/>
  <c r="D70" i="2"/>
  <c r="AF70" i="2" s="1"/>
  <c r="V71" i="2"/>
  <c r="V73" i="2"/>
  <c r="N29" i="2"/>
  <c r="V29" i="2"/>
  <c r="J31" i="2"/>
  <c r="R32" i="2"/>
  <c r="D33" i="2"/>
  <c r="AF33" i="2" s="1"/>
  <c r="N34" i="2"/>
  <c r="V35" i="2"/>
  <c r="J36" i="2"/>
  <c r="R37" i="2"/>
  <c r="D39" i="2"/>
  <c r="AF39" i="2" s="1"/>
  <c r="N39" i="2"/>
  <c r="V40" i="2"/>
  <c r="J42" i="2"/>
  <c r="D44" i="2"/>
  <c r="AF44" i="2" s="1"/>
  <c r="N45" i="2"/>
  <c r="V45" i="2"/>
  <c r="J47" i="2"/>
  <c r="R48" i="2"/>
  <c r="N50" i="2"/>
  <c r="V51" i="2"/>
  <c r="R53" i="2"/>
  <c r="D55" i="2"/>
  <c r="AF55" i="2" s="1"/>
  <c r="V56" i="2"/>
  <c r="J58" i="2"/>
  <c r="D60" i="2"/>
  <c r="AF60" i="2" s="1"/>
  <c r="N61" i="2"/>
  <c r="J63" i="2"/>
  <c r="R64" i="2"/>
  <c r="N67" i="2"/>
  <c r="V68" i="2"/>
  <c r="V70" i="2"/>
  <c r="J73" i="2"/>
  <c r="D77" i="1"/>
  <c r="C77" i="1"/>
  <c r="B77" i="1"/>
  <c r="D74" i="1"/>
  <c r="C74" i="1"/>
  <c r="B74" i="1"/>
  <c r="D76" i="1"/>
  <c r="C76" i="1"/>
  <c r="B76" i="1"/>
  <c r="D72" i="1"/>
  <c r="C72" i="1"/>
  <c r="B72" i="1"/>
  <c r="D79" i="1"/>
  <c r="C79" i="1"/>
  <c r="B79" i="1"/>
  <c r="D75" i="1"/>
  <c r="C75" i="1"/>
  <c r="B75" i="1"/>
  <c r="E71" i="1"/>
  <c r="F71" i="1"/>
  <c r="G71" i="1"/>
  <c r="E51" i="1"/>
  <c r="F51" i="1"/>
  <c r="G51" i="1"/>
  <c r="B51" i="1"/>
  <c r="C51" i="1"/>
  <c r="D51" i="1"/>
  <c r="E38" i="1"/>
  <c r="F38" i="1"/>
  <c r="G38" i="1"/>
  <c r="E37" i="1"/>
  <c r="F37" i="1"/>
  <c r="G37" i="1"/>
  <c r="E41" i="1"/>
  <c r="F41" i="1"/>
  <c r="G41" i="1"/>
  <c r="E43" i="1"/>
  <c r="F43" i="1"/>
  <c r="G43" i="1"/>
  <c r="E40" i="1"/>
  <c r="F40" i="1"/>
  <c r="G40" i="1"/>
  <c r="E42" i="1"/>
  <c r="F42" i="1"/>
  <c r="G42" i="1"/>
  <c r="E44" i="1"/>
  <c r="F44" i="1"/>
  <c r="G44" i="1"/>
  <c r="E39" i="1"/>
  <c r="F39" i="1"/>
  <c r="G39" i="1"/>
  <c r="E45" i="1"/>
  <c r="F45" i="1"/>
  <c r="G45" i="1"/>
  <c r="E46" i="1"/>
  <c r="F46" i="1"/>
  <c r="G46" i="1"/>
  <c r="E47" i="1"/>
  <c r="F47" i="1"/>
  <c r="G47" i="1"/>
  <c r="E49" i="1"/>
  <c r="F49" i="1"/>
  <c r="G49" i="1"/>
  <c r="E48" i="1"/>
  <c r="F48" i="1"/>
  <c r="G48" i="1"/>
  <c r="E50" i="1"/>
  <c r="F50" i="1"/>
  <c r="G50" i="1"/>
  <c r="E55" i="1"/>
  <c r="F55" i="1"/>
  <c r="G55" i="1"/>
  <c r="E52" i="1"/>
  <c r="F52" i="1"/>
  <c r="G52" i="1"/>
  <c r="E57" i="1"/>
  <c r="F57" i="1"/>
  <c r="G57" i="1"/>
  <c r="E58" i="1"/>
  <c r="F58" i="1"/>
  <c r="G58" i="1"/>
  <c r="E53" i="1"/>
  <c r="F53" i="1"/>
  <c r="G53" i="1"/>
  <c r="E54" i="1"/>
  <c r="F54" i="1"/>
  <c r="G54" i="1"/>
  <c r="E56" i="1"/>
  <c r="F56" i="1"/>
  <c r="G56" i="1"/>
  <c r="E59" i="1"/>
  <c r="F59" i="1"/>
  <c r="G59" i="1"/>
  <c r="E60" i="1"/>
  <c r="F60" i="1"/>
  <c r="G60" i="1"/>
  <c r="E65" i="1"/>
  <c r="F65" i="1"/>
  <c r="G65" i="1"/>
  <c r="E63" i="1"/>
  <c r="F63" i="1"/>
  <c r="G63" i="1"/>
  <c r="E62" i="1"/>
  <c r="F62" i="1"/>
  <c r="G62" i="1"/>
  <c r="E67" i="1"/>
  <c r="F67" i="1"/>
  <c r="G67" i="1"/>
  <c r="E61" i="1"/>
  <c r="F61" i="1"/>
  <c r="G61" i="1"/>
  <c r="E64" i="1"/>
  <c r="F64" i="1"/>
  <c r="G64" i="1"/>
  <c r="E66" i="1"/>
  <c r="F66" i="1"/>
  <c r="G66" i="1"/>
  <c r="E68" i="1"/>
  <c r="F68" i="1"/>
  <c r="G68" i="1"/>
  <c r="E69" i="1"/>
  <c r="F69" i="1"/>
  <c r="G69" i="1"/>
  <c r="E70" i="1"/>
  <c r="F70" i="1"/>
  <c r="G70" i="1"/>
  <c r="E72" i="1"/>
  <c r="F72" i="1"/>
  <c r="G72" i="1"/>
  <c r="E73" i="1"/>
  <c r="F73" i="1"/>
  <c r="G73" i="1"/>
  <c r="E74" i="1"/>
  <c r="F74" i="1"/>
  <c r="G74" i="1"/>
  <c r="E75" i="1"/>
  <c r="F75" i="1"/>
  <c r="G75" i="1"/>
  <c r="E76" i="1"/>
  <c r="F76" i="1"/>
  <c r="G76" i="1"/>
  <c r="E77" i="1"/>
  <c r="F77" i="1"/>
  <c r="G77" i="1"/>
  <c r="E78" i="1"/>
  <c r="F78" i="1"/>
  <c r="G78" i="1"/>
  <c r="E79" i="1"/>
  <c r="F79" i="1"/>
  <c r="G79" i="1"/>
  <c r="G36" i="1"/>
  <c r="F36" i="1"/>
  <c r="E36" i="1"/>
  <c r="D38" i="1"/>
  <c r="D37" i="1"/>
  <c r="D41" i="1"/>
  <c r="D43" i="1"/>
  <c r="D40" i="1"/>
  <c r="D42" i="1"/>
  <c r="D44" i="1"/>
  <c r="D39" i="1"/>
  <c r="D45" i="1"/>
  <c r="D46" i="1"/>
  <c r="D47" i="1"/>
  <c r="D49" i="1"/>
  <c r="D48" i="1"/>
  <c r="D50" i="1"/>
  <c r="D55" i="1"/>
  <c r="D52" i="1"/>
  <c r="D57" i="1"/>
  <c r="D58" i="1"/>
  <c r="D53" i="1"/>
  <c r="D54" i="1"/>
  <c r="D56" i="1"/>
  <c r="D59" i="1"/>
  <c r="D60" i="1"/>
  <c r="D65" i="1"/>
  <c r="D63" i="1"/>
  <c r="D62" i="1"/>
  <c r="D67" i="1"/>
  <c r="D61" i="1"/>
  <c r="D64" i="1"/>
  <c r="D66" i="1"/>
  <c r="D68" i="1"/>
  <c r="D69" i="1"/>
  <c r="D70" i="1"/>
  <c r="D36" i="1"/>
  <c r="C38" i="1"/>
  <c r="C37" i="1"/>
  <c r="C41" i="1"/>
  <c r="C43" i="1"/>
  <c r="C40" i="1"/>
  <c r="C42" i="1"/>
  <c r="C44" i="1"/>
  <c r="C39" i="1"/>
  <c r="C45" i="1"/>
  <c r="C46" i="1"/>
  <c r="C47" i="1"/>
  <c r="C49" i="1"/>
  <c r="C48" i="1"/>
  <c r="C50" i="1"/>
  <c r="C55" i="1"/>
  <c r="C52" i="1"/>
  <c r="C57" i="1"/>
  <c r="C58" i="1"/>
  <c r="C53" i="1"/>
  <c r="C54" i="1"/>
  <c r="C56" i="1"/>
  <c r="C59" i="1"/>
  <c r="C60" i="1"/>
  <c r="C65" i="1"/>
  <c r="C63" i="1"/>
  <c r="C62" i="1"/>
  <c r="C67" i="1"/>
  <c r="C61" i="1"/>
  <c r="C64" i="1"/>
  <c r="C66" i="1"/>
  <c r="C68" i="1"/>
  <c r="C69" i="1"/>
  <c r="C70" i="1"/>
  <c r="C36" i="1"/>
  <c r="B38" i="1"/>
  <c r="B37" i="1"/>
  <c r="B41" i="1"/>
  <c r="B43" i="1"/>
  <c r="B40" i="1"/>
  <c r="B42" i="1"/>
  <c r="B44" i="1"/>
  <c r="B39" i="1"/>
  <c r="B45" i="1"/>
  <c r="B46" i="1"/>
  <c r="B47" i="1"/>
  <c r="B49" i="1"/>
  <c r="B48" i="1"/>
  <c r="B50" i="1"/>
  <c r="B55" i="1"/>
  <c r="B52" i="1"/>
  <c r="B57" i="1"/>
  <c r="B58" i="1"/>
  <c r="B53" i="1"/>
  <c r="B54" i="1"/>
  <c r="B56" i="1"/>
  <c r="B59" i="1"/>
  <c r="B60" i="1"/>
  <c r="B65" i="1"/>
  <c r="B63" i="1"/>
  <c r="B62" i="1"/>
  <c r="B67" i="1"/>
  <c r="B61" i="1"/>
  <c r="B64" i="1"/>
  <c r="B66" i="1"/>
  <c r="B68" i="1"/>
  <c r="B69" i="1"/>
  <c r="B70" i="1"/>
  <c r="B36" i="1"/>
  <c r="AF29" i="2" l="1"/>
  <c r="AI26" i="2"/>
</calcChain>
</file>

<file path=xl/sharedStrings.xml><?xml version="1.0" encoding="utf-8"?>
<sst xmlns="http://schemas.openxmlformats.org/spreadsheetml/2006/main" count="2234" uniqueCount="126">
  <si>
    <t>55-59</t>
  </si>
  <si>
    <t>60-64</t>
  </si>
  <si>
    <t>65-69</t>
  </si>
  <si>
    <t>OECD 55-59</t>
  </si>
  <si>
    <t>OECD 60-64</t>
  </si>
  <si>
    <t>OECD 65-69</t>
  </si>
  <si>
    <t>OECD</t>
  </si>
  <si>
    <t>Difference</t>
  </si>
  <si>
    <t>Iceland</t>
  </si>
  <si>
    <t>Switzerland</t>
  </si>
  <si>
    <t>Sweden</t>
  </si>
  <si>
    <t>New Zealand</t>
  </si>
  <si>
    <t>Norway</t>
  </si>
  <si>
    <t>Denmark</t>
  </si>
  <si>
    <t>Japan</t>
  </si>
  <si>
    <t>Germany</t>
  </si>
  <si>
    <t>Czech Republic</t>
  </si>
  <si>
    <t>Finland</t>
  </si>
  <si>
    <t>Estonia</t>
  </si>
  <si>
    <t>United Kingdom</t>
  </si>
  <si>
    <t>Korea</t>
  </si>
  <si>
    <t>Australia</t>
  </si>
  <si>
    <t>Canada</t>
  </si>
  <si>
    <t>Chile</t>
  </si>
  <si>
    <t>United States</t>
  </si>
  <si>
    <t>France</t>
  </si>
  <si>
    <t>Slovak Republic</t>
  </si>
  <si>
    <t>Hungary</t>
  </si>
  <si>
    <t>Austria</t>
  </si>
  <si>
    <t>Ireland</t>
  </si>
  <si>
    <t>Mexico</t>
  </si>
  <si>
    <t>Italy</t>
  </si>
  <si>
    <t>Belgium</t>
  </si>
  <si>
    <t>Luxembourg</t>
  </si>
  <si>
    <t>Portugal</t>
  </si>
  <si>
    <t>Poland</t>
  </si>
  <si>
    <t>Spain</t>
  </si>
  <si>
    <t>Slovenia</t>
  </si>
  <si>
    <t>Greece</t>
  </si>
  <si>
    <t>Turkey</t>
  </si>
  <si>
    <t>Indonesia</t>
  </si>
  <si>
    <t>Argentina</t>
  </si>
  <si>
    <t>China</t>
  </si>
  <si>
    <t>India</t>
  </si>
  <si>
    <t>Brazil</t>
  </si>
  <si>
    <t>Saudi Arabia</t>
  </si>
  <si>
    <t>South Africa</t>
  </si>
  <si>
    <t>Israel</t>
  </si>
  <si>
    <t>Netherlands</t>
  </si>
  <si>
    <t>Russian Federation</t>
  </si>
  <si>
    <t>Refresh</t>
  </si>
  <si>
    <t>&lt;?xml version="1.0"?&gt;&lt;WebTableParameter xmlns:xsd="http://www.w3.org/2001/XMLSchema" xmlns:xsi="http://www.w3.org/2001/XMLSchema-instance" xmlns=""&gt;&lt;DataTable Code="LFS_SEXAGE_I_R" HasMetadata="true"&gt;&lt;Name LocaleIsoCode="en"&gt;LFS by sex and age - indicators&lt;/Name&gt;&lt;Name LocaleIsoCode="fr"&gt;Données sur la marché du travail par sexe et âge - indicateurs&lt;/Name&gt;&lt;Dimension Code="COUNTRY" CommonCode="LFS_COUNTRY" Display="labels"&gt;&lt;Name LocaleIsoCode="en"&gt;Country&lt;/Name&gt;&lt;Name LocaleIsoCode="fr"&gt;Pays&lt;/Name&gt;&lt;Member Code="AUS" HasOnlyUnitMetadata="false"&gt;&lt;Name LocaleIsoCode="en"&gt;Australia&lt;/Name&gt;&lt;Name LocaleIsoCode="fr"&gt;Australie&lt;/Name&gt;&lt;/Member&gt;&lt;Member Code="AUT" HasOnlyUnitMetadata="false"&gt;&lt;Name LocaleIsoCode="en"&gt;Austria&lt;/Name&gt;&lt;Name LocaleIsoCode="fr"&gt;Autriche&lt;/Name&gt;&lt;/Member&gt;&lt;Member Code="BEL" HasOnlyUnitMetadata="false"&gt;&lt;Name LocaleIsoCode="en"&gt;Belgium&lt;/Name&gt;&lt;Name LocaleIsoCode="fr"&gt;Belgique&lt;/Name&gt;&lt;/Member&gt;&lt;Member Code="CAN" HasOnlyUnitMetadata="false"&gt;&lt;Name LocaleIsoCode="en"&gt;Canada&lt;/Name&gt;&lt;Name LocaleIsoCode="fr"&gt;Canada&lt;/Name&gt;&lt;/Member&gt;&lt;Member Code="CHL" HasOnlyUnitMetadata="false"&gt;&lt;Name LocaleIsoCode="en"&gt;Chile&lt;/Name&gt;&lt;Name LocaleIsoCode="fr"&gt;Chili&lt;/Name&gt;&lt;/Member&gt;&lt;Member Code="CZE" HasOnlyUnitMetadata="false"&gt;&lt;Name LocaleIsoCode="en"&gt;Czech Republic&lt;/Name&gt;&lt;Name LocaleIsoCode="fr"&gt;République tchèque&lt;/Name&gt;&lt;/Member&gt;&lt;Member Code="DNK" HasOnlyUnitMetadata="false"&gt;&lt;Name LocaleIsoCode="en"&gt;Denmark&lt;/Name&gt;&lt;Name LocaleIsoCode="fr"&gt;Danemark&lt;/Name&gt;&lt;/Member&gt;&lt;Member Code="EST" HasOnlyUnitMetadata="false"&gt;&lt;Name LocaleIsoCode="en"&gt;Estonia&lt;/Name&gt;&lt;Name LocaleIsoCode="fr"&gt;Estonie&lt;/Name&gt;&lt;/Member&gt;&lt;Member Code="FIN" HasOnlyUnitMetadata="false"&gt;&lt;Name LocaleIsoCode="en"&gt;Finland&lt;/Name&gt;&lt;Name LocaleIsoCode="fr"&gt;Finlande&lt;/Name&gt;&lt;/Member&gt;&lt;Member Code="FRA" HasOnlyUnitMetadata="false"&gt;&lt;Name LocaleIsoCode="en"&gt;France&lt;/Name&gt;&lt;Name LocaleIsoCode="fr"&gt;France&lt;/Name&gt;&lt;/Member&gt;&lt;Member Code="DEU" HasOnlyUnitMetadata="false"&gt;&lt;Name LocaleIsoCode="en"&gt;Germany&lt;/Name&gt;&lt;Name LocaleIsoCode="fr"&gt;Allemagne&lt;/Name&gt;&lt;/Member&gt;&lt;Member Code="GRC" HasOnlyUnitMetadata="false"&gt;&lt;Name LocaleIsoCode="en"&gt;Greece&lt;/Name&gt;&lt;Name LocaleIsoCode="fr"&gt;Grèce&lt;/Name&gt;&lt;/Member&gt;&lt;Member Code="HUN" HasOnlyUnitMetadata="false"&gt;&lt;Name LocaleIsoCode="en"&gt;Hungary&lt;/Name&gt;&lt;Name LocaleIsoCode="fr"&gt;Hongrie&lt;/Name&gt;&lt;/Member&gt;&lt;Member Code="ISL" HasOnlyUnitMetadata="false"&gt;&lt;Name LocaleIsoCode="en"&gt;Iceland&lt;/Name&gt;&lt;Name LocaleIsoCode="fr"&gt;Islande&lt;/Name&gt;&lt;/Member&gt;&lt;Member Code="IRL" HasOnlyUnitMetadata="false"&gt;&lt;Name LocaleIsoCode="en"&gt;Ireland&lt;/Name&gt;&lt;Name LocaleIsoCode="fr"&gt;Irlande&lt;/Name&gt;&lt;/Member&gt;&lt;Member Code="ISR" HasOnlyUnitMetadata="false"&gt;&lt;Name LocaleIsoCode="en"&gt;Israel&lt;/Name&gt;&lt;Name LocaleIsoCode="fr"&gt;Israel&lt;/Name&gt;&lt;/Member&gt;&lt;Member Code="ITA" HasOnlyUnitMetadata="false"&gt;&lt;Name LocaleIsoCode="en"&gt;Italy&lt;/Name&gt;&lt;Name LocaleIsoCode="fr"&gt;Italie&lt;/Name&gt;&lt;/Member&gt;&lt;Member Code="JPN" HasOnlyUnitMetadata="false"&gt;&lt;Name LocaleIsoCode="en"&gt;Japan&lt;/Name&gt;&lt;Name LocaleIsoCode="fr"&gt;Japon&lt;/Name&gt;&lt;/Member&gt;&lt;Member Code="KOR" HasOnlyUnitMetadata="false"&gt;&lt;Name LocaleIsoCode="en"&gt;Korea&lt;/Name&gt;&lt;Name LocaleIsoCode="fr"&gt;Corée&lt;/Name&gt;&lt;/Member&gt;&lt;Member Code="LVA" HasOnlyUnitMetadata="false"&gt;&lt;Name LocaleIsoCode="en"&gt;Latvia&lt;/Name&gt;&lt;Name LocaleIsoCode="fr"&gt;Lettonie&lt;/Name&gt;&lt;/Member&gt;&lt;Member Code="LUX" HasOnlyUnitMetadata="false"&gt;&lt;Name LocaleIsoCode="en"&gt;Luxembourg&lt;/Name&gt;&lt;Name LocaleIsoCode="fr"&gt;Luxembourg&lt;/Name&gt;&lt;/Member&gt;&lt;Member Code="MEX" HasOnlyUnitMetadata="false"&gt;&lt;Name LocaleIsoCode="en"&gt;Mexico&lt;/Name&gt;&lt;Name LocaleIsoCode="fr"&gt;Mexique&lt;/Name&gt;&lt;/Member&gt;&lt;Member Code="NLD" HasOnlyUnitMetadata="false"&gt;&lt;Name LocaleIsoCode="en"&gt;Netherlands&lt;/Name&gt;&lt;Name LocaleIsoCode="fr"&gt;Pays Bas&lt;/Name&gt;&lt;/Member&gt;&lt;Member Code="NZL" HasOnlyUnitMetadata="false"&gt;&lt;Name LocaleIsoCode="en"&gt;New Zealand&lt;/Name&gt;&lt;Name LocaleIsoCode="fr"&gt;Nouvelle-Zélande&lt;/Name&gt;&lt;/Member&gt;&lt;Member Code="NOR" HasOnlyUnitMetadata="false"&gt;&lt;Name LocaleIsoCode="en"&gt;Norway&lt;/Name&gt;&lt;Name LocaleIsoCode="fr"&gt;Norvège&lt;/Name&gt;&lt;/Member&gt;&lt;Member Code="POL" HasOnlyUnitMetadata="false"&gt;&lt;Name LocaleIsoCode="en"&gt;Poland&lt;/Name&gt;&lt;Name LocaleIsoCode="fr"&gt;Pologne&lt;/Name&gt;&lt;/Member&gt;&lt;Member Code="PRT" HasOnlyUnitMetadata="false"&gt;&lt;Name LocaleIsoCode="en"&gt;Portugal&lt;/Name&gt;&lt;Name LocaleIsoCode="fr"&gt;Portugal&lt;/Name&gt;&lt;/Member&gt;&lt;Member Code="SVK" HasOnlyUnitMetadata="false"&gt;&lt;Name LocaleIsoCode="en"&gt;Slovak Republic&lt;/Name&gt;&lt;Name LocaleIsoCode="fr"&gt;République slovaque&lt;/Name&gt;&lt;/Member&gt;&lt;Member Code="SVN" HasOnlyUnitMetadata="false"&gt;&lt;Name LocaleIsoCode="en"&gt;Slovenia&lt;/Name&gt;&lt;Name LocaleIsoCode="fr"&gt;Slovenie&lt;/Name&gt;&lt;/Member&gt;&lt;Member Code="ESP" HasOnlyUnitMetadata="false"&gt;&lt;Name LocaleIsoCode="en"&gt;Spain&lt;/Name&gt;&lt;Name LocaleIsoCode="fr"&gt;Espagne&lt;/Name&gt;&lt;/Member&gt;&lt;Member Code="SWE" HasOnlyUnitMetadata="false"&gt;&lt;Name LocaleIsoCode="en"&gt;Sweden&lt;/Name&gt;&lt;Name LocaleIsoCode="fr"&gt;Suède&lt;/Name&gt;&lt;/Member&gt;&lt;Member Code="CHE" HasOnlyUnitMetadata="false"&gt;&lt;Name LocaleIsoCode="en"&gt;Switzerland&lt;/Name&gt;&lt;Name LocaleIsoCode="fr"&gt;Suisse&lt;/Name&gt;&lt;/Member&gt;&lt;Member Code="TUR" HasOnlyUnitMetadata="false"&gt;&lt;Name LocaleIsoCode="en"&gt;Turkey&lt;/Name&gt;&lt;Name LocaleIsoCode="fr"&gt;Turquie&lt;/Name&gt;&lt;/Member&gt;&lt;Member Code="GBR" HasOnlyUnitMetadata="false"&gt;&lt;Name LocaleIsoCode="en"&gt;United Kingdom&lt;/Name&gt;&lt;Name LocaleIsoCode="fr"&gt;Royaume-Uni&lt;/Name&gt;&lt;/Member&gt;&lt;Member Code="USA" HasOnlyUnitMetadata="false"&gt;&lt;Name LocaleIsoCode="en"&gt;United States&lt;/Name&gt;&lt;Name LocaleIsoCode="fr"&gt;États-Unis&lt;/Name&gt;&lt;/Member&gt;&lt;Member Code="OECD" HasOnlyUnitMetadata="false"&gt;&lt;Name LocaleIsoCode="en"&gt;OECD countries&lt;/Name&gt;&lt;Name LocaleIsoCode="fr"&gt;Pays OCDE&lt;/Name&gt;&lt;/Member&gt;&lt;Member Code="COL" HasOnlyUnitMetadata="false"&gt;&lt;Name LocaleIsoCode="en"&gt;Colombia&lt;/Name&gt;&lt;Name LocaleIsoCode="fr"&gt;Colombie&lt;/Name&gt;&lt;/Member&gt;&lt;Member Code="BRA" HasOnlyUnitMetadata="false"&gt;&lt;Name LocaleIsoCode="en"&gt;Brazil&lt;/Name&gt;&lt;Name LocaleIsoCode="fr"&gt;Brésil&lt;/Name&gt;&lt;/Member&gt;&lt;Member Code="CHN" HasOnlyUnitMetadata="false"&gt;&lt;Name LocaleIsoCode="en"&gt;China&lt;/Name&gt;&lt;Name LocaleIsoCode="fr"&gt;Chine&lt;/Name&gt;&lt;/Member&gt;&lt;Member Code="IND" HasOnlyUnitMetadata="false"&gt;&lt;Name LocaleIsoCode="en"&gt;India&lt;/Name&gt;&lt;Name LocaleIsoCode="fr"&gt;Inde&lt;/Name&gt;&lt;/Member&gt;&lt;Member Code="IDN" HasOnlyUnitMetadata="false"&gt;&lt;Name LocaleIsoCode="en"&gt;Indonesia&lt;/Name&gt;&lt;Name LocaleIsoCode="fr"&gt;Indonesie&lt;/Name&gt;&lt;/Member&gt;&lt;Member Code="RUS" HasOnlyUnitMetadata="false"&gt;&lt;Name LocaleIsoCode="en"&gt;Russian Federation&lt;/Name&gt;&lt;Name LocaleIsoCode="fr"&gt;Fédération de Russie&lt;/Name&gt;&lt;/Member&gt;&lt;Member Code="ZAF" HasOnlyUnitMetadata="false"&gt;&lt;Name LocaleIsoCode="en"&gt;South Africa&lt;/Name&gt;&lt;Name LocaleIsoCode="fr"&gt;Afrique de Sud&lt;/Name&gt;&lt;/Member&gt;&lt;/Dimension&gt;&lt;Dimension Code="TIME" CommonCode="TIME" Display="labels"&gt;&lt;Name LocaleIsoCode="en"&gt;Time&lt;/Name&gt;&lt;Name LocaleIsoCode="fr"&gt;Temps&lt;/Name&gt;&lt;Member Code="2000"&gt;&lt;Name LocaleIsoCode="en"&gt;2000&lt;/Name&gt;&lt;Name LocaleIsoCode="fr"&gt;2000&lt;/Name&gt;&lt;/Member&gt;&lt;Member Code="2001"&gt;&lt;Name LocaleIsoCode="en"&gt;2001&lt;/Name&gt;&lt;Name LocaleIsoCode="fr"&gt;2001&lt;/Name&gt;&lt;/Member&gt;&lt;Member Code="2002"&gt;&lt;Name LocaleIsoCode="en"&gt;2002&lt;/Name&gt;&lt;Name LocaleIsoCode="fr"&gt;2002&lt;/Name&gt;&lt;/Member&gt;&lt;Member Code="2003"&gt;&lt;Name LocaleIsoCode="en"&gt;2003&lt;/Name&gt;&lt;Name LocaleIsoCode="fr"&gt;2003&lt;/Name&gt;&lt;/Member&gt;&lt;Member Code="2004"&gt;&lt;Name LocaleIsoCode="en"&gt;2004&lt;/Name&gt;&lt;Name LocaleIsoCode="fr"&gt;2004&lt;/Name&gt;&lt;/Member&gt;&lt;Member Code="2005"&gt;&lt;Name LocaleIsoCode="en"&gt;2005&lt;/Name&gt;&lt;Name LocaleIsoCode="fr"&gt;2005&lt;/Name&gt;&lt;/Member&gt;&lt;Member Code="2006"&gt;&lt;Name LocaleIsoCode="en"&gt;2006&lt;/Name&gt;&lt;Name LocaleIsoCode="fr"&gt;2006&lt;/Name&gt;&lt;/Member&gt;&lt;Member Code="2007"&gt;&lt;Name LocaleIsoCode="en"&gt;2007&lt;/Name&gt;&lt;Name LocaleIsoCode="fr"&gt;2007&lt;/Name&gt;&lt;/Member&gt;&lt;Member Code="2008"&gt;&lt;Name LocaleIsoCode="en"&gt;2008&lt;/Name&gt;&lt;Name LocaleIsoCode="fr"&gt;2008&lt;/Name&gt;&lt;/Member&gt;&lt;Member Code="2009"&gt;&lt;Name LocaleIsoCode="en"&gt;2009&lt;/Name&gt;&lt;Name LocaleIsoCode="fr"&gt;2009&lt;/Name&gt;&lt;/Member&gt;&lt;Member Code="2010"&gt;&lt;Name LocaleIsoCode="en"&gt;2010&lt;/Name&gt;&lt;Name LocaleIsoCode="fr"&gt;2010&lt;/Name&gt;&lt;/Member&gt;&lt;Member Code="2011"&gt;&lt;Name LocaleIsoCode="en"&gt;2011&lt;/Name&gt;&lt;Name LocaleIsoCode="fr"&gt;2011&lt;/Name&gt;&lt;/Member&gt;&lt;Member Code="2012"&gt;&lt;Name LocaleIsoCode="en"&gt;2012&lt;/Name&gt;&lt;Name LocaleIsoCode="fr"&gt;2012&lt;/Name&gt;&lt;/Member&gt;&lt;Member Code="2013"&gt;&lt;Name LocaleIsoCode="en"&gt;2013&lt;/Name&gt;&lt;Name LocaleIsoCode="fr"&gt;2013&lt;/Name&gt;&lt;/Member&gt;&lt;Member Code="2014"&gt;&lt;Name LocaleIsoCode="en"&gt;2014&lt;/Name&gt;&lt;Name LocaleIsoCode="fr"&gt;2014&lt;/Name&gt;&lt;/Member&gt;&lt;Member Code="2015"&gt;&lt;Name LocaleIsoCode="en"&gt;2015&lt;/Name&gt;&lt;Name LocaleIsoCode="fr"&gt;2015&lt;/Name&gt;&lt;/Member&gt;&lt;Member Code="2016"&gt;&lt;Name LocaleIsoCode="en"&gt;2016&lt;/Name&gt;&lt;Name LocaleIsoCode="fr"&gt;2016&lt;/Name&gt;&lt;/Member&gt;&lt;/Dimension&gt;&lt;Dimension Code="SEX" CommonCode="LFS_SEX" Display="labels"&gt;&lt;Name LocaleIsoCode="en"&gt;Sex&lt;/Name&gt;&lt;Name LocaleIsoCode="fr"&gt;Sexe&lt;/Name&gt;&lt;Member Code="MW" HasOnlyUnitMetadata="false"&gt;&lt;Name LocaleIsoCode="en"&gt;All persons&lt;/Name&gt;&lt;Name LocaleIsoCode="fr"&gt;Ensemble des personnes&lt;/Name&gt;&lt;/Member&gt;&lt;/Dimension&gt;&lt;Dimension Code="AGE" CommonCode="LFS_AGE" Display="labels"&gt;&lt;Name LocaleIsoCode="en"&gt;Age&lt;/Name&gt;&lt;Name LocaleIsoCode="fr"&gt;Age&lt;/Name&gt;&lt;Member Code="1519" HasOnlyUnitMetadata="false"&gt;&lt;Name LocaleIsoCode="en"&gt;15 to 19&lt;/Name&gt;&lt;Name LocaleIsoCode="fr"&gt;15 à 19&lt;/Name&gt;&lt;/Member&gt;&lt;Member Code="1524" HasOnlyUnitMetadata="false"&gt;&lt;Name LocaleIsoCode="en"&gt;15 to 24&lt;/Name&gt;&lt;Name LocaleIsoCode="fr"&gt;15 à 24&lt;/Name&gt;&lt;/Member&gt;&lt;Member Code="1564" HasOnlyUnitMetadata="false"&gt;&lt;Name LocaleIsoCode="en"&gt;15 to 64&lt;/Name&gt;&lt;Name LocaleIsoCode="fr"&gt;15 à 64&lt;/Name&gt;&lt;/Member&gt;&lt;Member Code="2024" HasOnlyUnitMetadata="false"&gt;&lt;Name LocaleIsoCode="en"&gt;20 to 24&lt;/Name&gt;&lt;Name LocaleIsoCode="fr"&gt;20 à 24&lt;/Name&gt;&lt;/Member&gt;&lt;Member Code="2529" HasOnlyUnitMetadata="false"&gt;&lt;Name LocaleIsoCode="en"&gt;25 to 29&lt;/Name&gt;&lt;Name LocaleIsoCode="fr"&gt;25 à 29&lt;/Name&gt;&lt;/Member&gt;&lt;Member Code="2534" HasOnlyUnitMetadata="false"&gt;&lt;Name LocaleIsoCode="en"&gt;25 to 34&lt;/Name&gt;&lt;Name LocaleIsoCode="fr"&gt;25 à 34&lt;/Name&gt;&lt;/Member&gt;&lt;Member Code="2539" HasOnlyUnitMetadata="false"&gt;&lt;Name LocaleIsoCode="en"&gt;25 to 39&lt;/Name&gt;&lt;Name LocaleIsoCode="fr"&gt;25 à 39&lt;/Name&gt;&lt;/Member&gt;&lt;Member Code="2554" HasOnlyUnitMetadata="false"&gt;&lt;Name LocaleIsoCode="en"&gt;25 to 54&lt;/Name&gt;&lt;Name LocaleIsoCode="fr"&gt;25 à 54&lt;/Name&gt;&lt;/Member&gt;&lt;Member Code="2564" HasOnlyUnitMetadata="false"&gt;&lt;Name LocaleIsoCode="en"&gt;25 to 64&lt;/Name&gt;&lt;Name LocaleIsoCode="fr"&gt;25 à 64&lt;/Name&gt;&lt;/Member&gt;&lt;Member Code="3034" HasOnlyUnitMetadata="false"&gt;&lt;Name LocaleIsoCode="en"&gt;30 to 34&lt;/Name&gt;&lt;Name LocaleIsoCode="fr"&gt;30 à 34&lt;/Name&gt;&lt;/Member&gt;&lt;Member Code="3039" HasOnlyUnitMetadata="false"&gt;&lt;Name LocaleIsoCode="en"&gt;30 to 39&lt;/Name&gt;&lt;Name LocaleIsoCode="fr"&gt;30 à 39&lt;/Name&gt;&lt;/Member&gt;&lt;Member Code="3539" HasOnlyUnitMetadata="false"&gt;&lt;Name LocaleIsoCode="en"&gt;35 to 39&lt;/Name&gt;&lt;Name LocaleIsoCode="fr"&gt;35 à 39&lt;/Name&gt;&lt;/Member&gt;&lt;Member Code="3544" HasOnlyUnitMetadata="false"&gt;&lt;Name LocaleIsoCode="en"&gt;35 to 44&lt;/Name&gt;&lt;Name LocaleIsoCode="fr"&gt;35 à 44&lt;/Name&gt;&lt;/Member&gt;&lt;Member Code="4044" HasOnlyUnitMetadata="false"&gt;&lt;Name LocaleIsoCode="en"&gt;40 to 44&lt;/Name&gt;&lt;Name LocaleIsoCode="fr"&gt;40 à 44&lt;/Name&gt;&lt;/Member&gt;&lt;Member Code="4049" HasOnlyUnitMetadata="false"&gt;&lt;Name LocaleIsoCode="en"&gt;40 to 49&lt;/Name&gt;&lt;Name LocaleIsoCode="fr"&gt;40 à 49&lt;/Name&gt;&lt;/Member&gt;&lt;Member Code="4549" HasOnlyUnitMetadata="false"&gt;&lt;Name LocaleIsoCode="en"&gt;45 to 49&lt;/Name&gt;&lt;Name LocaleIsoCode="fr"&gt;45 à 49&lt;/Name&gt;&lt;/Member&gt;&lt;Member Code="4554" HasOnlyUnitMetadata="false"&gt;&lt;Name LocaleIsoCode="en"&gt;45 to 54&lt;/Name&gt;&lt;Name LocaleIsoCode="fr"&gt;45 à 54&lt;/Name&gt;&lt;/Member&gt;&lt;Member Code="5054" HasOnlyUnitMetadata="false"&gt;&lt;Name LocaleIsoCode="en"&gt;50 to 54&lt;/Name&gt;&lt;Name LocaleIsoCode="fr"&gt;50 à 54&lt;/Name&gt;&lt;/Member&gt;&lt;Member Code="5059" HasOnlyUnitMetadata="false"&gt;&lt;Name LocaleIsoCode="en"&gt;50 to 59&lt;/Name&gt;&lt;Name LocaleIsoCode="fr"&gt;50 à 59&lt;/Name&gt;&lt;/Member&gt;&lt;Member Code="5559" HasOnlyUnitMetadata="false" IsDisplayed="true"&gt;&lt;Name LocaleIsoCode="en"&gt;55 to 59&lt;/Name&gt;&lt;Name LocaleIsoCode="fr"&gt;55 à 59&lt;/Name&gt;&lt;/Member&gt;&lt;Member Code="5564" HasOnlyUnitMetadata="false"&gt;&lt;Name LocaleIsoCode="en"&gt;55 to 64&lt;/Name&gt;&lt;Name LocaleIsoCode="fr"&gt;55 à 64&lt;/Name&gt;&lt;/Member&gt;&lt;Member Code="6064" HasOnlyUnitMetadata="false"&gt;&lt;Name LocaleIsoCode="en"&gt;60 to 64&lt;/Name&gt;&lt;Name LocaleIsoCode="fr"&gt;60 à 64&lt;/Name&gt;&lt;/Member&gt;&lt;Member Code="6099" HasOnlyUnitMetadata="false"&gt;&lt;Name LocaleIsoCode="en"&gt;60+&lt;/Name&gt;&lt;Name LocaleIsoCode="fr"&gt;60+&lt;/Name&gt;&lt;/Member&gt;&lt;Member Code="6569" HasOnlyUnitMetadata="false"&gt;&lt;Name LocaleIsoCode="en"&gt;65 to 69&lt;/Name&gt;&lt;Name LocaleIsoCode="fr"&gt;65 à 69&lt;/Name&gt;&lt;/Member&gt;&lt;Member Code="6574" HasOnlyUnitMetadata="false"&gt;&lt;Name LocaleIsoCode="en"&gt;65 to 74&lt;/Name&gt;&lt;Name LocaleIsoCode="fr"&gt;65 à 74&lt;/Name&gt;&lt;/Member&gt;&lt;Member Code="6599" HasOnlyUnitMetadata="false"&gt;&lt;Name LocaleIsoCode="en"&gt;65+&lt;/Name&gt;&lt;Name LocaleIsoCode="fr"&gt;65+&lt;/Name&gt;&lt;/Member&gt;&lt;Member Code="7074" HasOnlyUnitMetadata="false"&gt;&lt;Name LocaleIsoCode="en"&gt;70 to 74&lt;/Name&gt;&lt;Name LocaleIsoCode="fr"&gt;70 à 74&lt;/Name&gt;&lt;/Member&gt;&lt;Member Code="7099" HasOnlyUnitMetadata="false"&gt;&lt;Name LocaleIsoCode="en"&gt;70+&lt;/Name&gt;&lt;Name LocaleIsoCode="fr"&gt;70+&lt;/Name&gt;&lt;/Member&gt;&lt;Member Code="7599" HasOnlyUnitMetadata="false"&gt;&lt;Name LocaleIsoCode="en"&gt;75+&lt;/Name&gt;&lt;Name LocaleIsoCode="fr"&gt;75+&lt;/Name&gt;&lt;/Member&gt;&lt;Member Code="900000" HasOnlyUnitMetadata="false"&gt;&lt;Name LocaleIsoCode="en"&gt;Total&lt;/Name&gt;&lt;Name LocaleIsoCode="fr"&gt;Total&lt;/Name&gt;&lt;/Member&gt;&lt;Member Code="7579" HasOnlyUnitMetadata="false"&gt;&lt;Name LocaleIsoCode="en"&gt;75 to 79+&lt;/Name&gt;&lt;Name LocaleIsoCode="fr"&gt;75 à 79&lt;/Name&gt;&lt;/Member&gt;&lt;Member Code="8099" HasOnlyUnitMetadata="false"&gt;&lt;Name LocaleIsoCode="en"&gt;80+&lt;/Name&gt;&lt;Name LocaleIsoCode="fr"&gt;80+&lt;/Name&gt;&lt;/Member&gt;&lt;/Dimension&gt;&lt;Dimension Code="SERIES" CommonCode="LFS_SERIES" Display="labels"&gt;&lt;Name LocaleIsoCode="en"&gt;Series&lt;/Name&gt;&lt;Name LocaleIsoCode="fr"&gt;Série&lt;/Name&gt;&lt;Member Code="EPR" HasOnlyUnitMetadata="false"&gt;&lt;Name LocaleIsoCode="en"&gt;Employment/population ratio&lt;/Name&gt;&lt;Name LocaleIsoCode="fr"&gt;Rapport emploi/population&lt;/Name&gt;&lt;/Member&gt;&lt;Member Code="LFPR" HasOnlyUnitMetadata="false"&gt;&lt;Name LocaleIsoCode="en"&gt;Labour force participation rate&lt;/Name&gt;&lt;Name LocaleIsoCode="fr"&gt;Taux d'activité&lt;/Name&gt;&lt;/Member&gt;&lt;Member Code="UR" HasOnlyUnitMetadata="false"&gt;&lt;Name LocaleIsoCode="en"&gt;Unemployment rate&lt;/Name&gt;&lt;Name LocaleIsoCode="fr"&gt;Taux de chômage&lt;/Name&gt;&lt;/Member&gt;&lt;/Dimension&gt;&lt;Dimension Code="FREQ" CommonCode="FREQUENCY" Display="labels"&gt;&lt;Name LocaleIsoCode="en"&gt;Frequency&lt;/Name&gt;&lt;Name LocaleIsoCode="fr"&gt;Fréquence&lt;/Name&gt;&lt;Member Code="A"&gt;&lt;Name LocaleIsoCode="en"&gt;Annual&lt;/Name&gt;&lt;Name LocaleIsoCode="fr"&gt;Annuelle&lt;/Name&gt;&lt;/Member&gt;&lt;/Dimension&gt;&lt;WBOSInformations&gt;&lt;TimeDimension WebTreeWasUsed="false"&gt;&lt;StartCodes Annual="2000" /&gt;&lt;/TimeDimension&gt;&lt;/WBOSInformations&gt;&lt;Tabulation Axis="horizontal"&gt;&lt;Dimension Code="TIME" CommonCode="TIME" /&gt;&lt;/Tabulation&gt;&lt;Tabulation Axis="vertical"&gt;&lt;Dimension Code="COUNTRY" CommonCode="LFS_COUNTRY" /&gt;&lt;Dimension Code="SEX" CommonCode="LFS_SEX" /&gt;&lt;/Tabulation&gt;&lt;Tabulation Axis="page"&gt;&lt;Dimension Code="FREQ" CommonCode="FREQUENCY" /&gt;&lt;Dimension Code="SERIES" CommonCode="LFS_SERIES" /&gt;&lt;Dimension Code="AGE" CommonCode="LFS_AGE" /&gt;&lt;Dimension xmlns="" Code="FAKEUNITDIM" /&gt;&lt;/Tabulation&gt;&lt;Formatting&gt;&lt;Labels LocaleIsoCode="en" /&gt;&lt;Power&gt;0&lt;/Power&gt;&lt;Decimals&gt;1&lt;/Decimals&gt;&lt;SkipEmptyLines&gt;false&lt;/SkipEmptyLines&gt;&lt;SkipEmptyCols&gt;false&lt;/SkipEmptyCols&gt;&lt;SkipLineHierarchy&gt;false&lt;/SkipLineHierarchy&gt;&lt;SkipColHierarchy&gt;false&lt;/SkipColHierarchy&gt;&lt;Page&gt;1&lt;/Page&gt;&lt;/Formatting&gt;&lt;Dimension Code="FAKEUNITDIM" xmlns=""&gt;&lt;Name LocaleIsoCode="en"&gt;Unit&lt;/Name&gt;&lt;Name LocaleIsoCode="fr"&gt;Unité&lt;/Name&gt;&lt;Member Code="FAKEUNITMEMBERCODE"&gt;&lt;Name LocaleIsoCode="en"&gt;Default Unit&lt;/Name&gt;&lt;Name LocaleIsoCode="fr"&gt;Unité par défaut&lt;/Name&gt;&lt;/Member&gt;&lt;/Dimension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Name LocaleIsoCode="en"&gt;Employment-population ratios&lt;/Name&gt;&lt;AbsoluteUri&gt;http://dotstat.oecd.org//View.aspx?QueryId=64196&amp;amp;QueryType=Public&amp;amp;Lang=en&lt;/AbsoluteUri&gt;&lt;/Query&gt;&lt;/WebTableParameter&gt;</t>
  </si>
  <si>
    <t>Dataset: LFS by sex and age - indicators</t>
  </si>
  <si>
    <t>Frequency</t>
  </si>
  <si>
    <t>Annual</t>
  </si>
  <si>
    <t>Series</t>
  </si>
  <si>
    <t>Employment/population ratio</t>
  </si>
  <si>
    <t>Age</t>
  </si>
  <si>
    <t>55 to 59</t>
  </si>
  <si>
    <t>Unit</t>
  </si>
  <si>
    <t>Percentage</t>
  </si>
  <si>
    <t>Time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</si>
  <si>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</si>
  <si>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</si>
  <si>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</si>
  <si>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</si>
  <si>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</si>
  <si>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</si>
  <si>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</si>
  <si>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</si>
  <si>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</si>
  <si>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</si>
  <si>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</si>
  <si>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</si>
  <si>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</si>
  <si>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</si>
  <si>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</si>
  <si>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</si>
  <si>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</si>
  <si>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Country</t>
  </si>
  <si>
    <t>Sex</t>
  </si>
  <si>
    <t/>
  </si>
  <si>
    <t>All persons</t>
  </si>
  <si>
    <t>Latvia</t>
  </si>
  <si>
    <t>OECD countries</t>
  </si>
  <si>
    <t>Colombia</t>
  </si>
  <si>
    <t>..</t>
  </si>
  <si>
    <t>Data extracted on 05 Jul 2017 16:24 UTC (GMT) from OECD.Stat</t>
  </si>
  <si>
    <t>&lt;?xml version="1.0"?&gt;&lt;WebTableParameter xmlns:xsd="http://www.w3.org/2001/XMLSchema" xmlns:xsi="http://www.w3.org/2001/XMLSchema-instance" xmlns=""&gt;&lt;DataTable Code="LFS_SEXAGE_I_R" HasMetadata="true"&gt;&lt;Name LocaleIsoCode="en"&gt;LFS by sex and age - indicators&lt;/Name&gt;&lt;Name LocaleIsoCode="fr"&gt;Données sur la marché du travail par sexe et âge - indicateurs&lt;/Name&gt;&lt;Dimension Code="COUNTRY" CommonCode="LFS_COUNTRY" Display="labels"&gt;&lt;Name LocaleIsoCode="en"&gt;Country&lt;/Name&gt;&lt;Name LocaleIsoCode="fr"&gt;Pays&lt;/Name&gt;&lt;Member Code="AUS" HasOnlyUnitMetadata="false"&gt;&lt;Name LocaleIsoCode="en"&gt;Australia&lt;/Name&gt;&lt;Name LocaleIsoCode="fr"&gt;Australie&lt;/Name&gt;&lt;/Member&gt;&lt;Member Code="AUT" HasOnlyUnitMetadata="false"&gt;&lt;Name LocaleIsoCode="en"&gt;Austria&lt;/Name&gt;&lt;Name LocaleIsoCode="fr"&gt;Autriche&lt;/Name&gt;&lt;/Member&gt;&lt;Member Code="BEL" HasOnlyUnitMetadata="false"&gt;&lt;Name LocaleIsoCode="en"&gt;Belgium&lt;/Name&gt;&lt;Name LocaleIsoCode="fr"&gt;Belgique&lt;/Name&gt;&lt;/Member&gt;&lt;Member Code="CAN" HasOnlyUnitMetadata="false"&gt;&lt;Name LocaleIsoCode="en"&gt;Canada&lt;/Name&gt;&lt;Name LocaleIsoCode="fr"&gt;Canada&lt;/Name&gt;&lt;/Member&gt;&lt;Member Code="CHL" HasOnlyUnitMetadata="false"&gt;&lt;Name LocaleIsoCode="en"&gt;Chile&lt;/Name&gt;&lt;Name LocaleIsoCode="fr"&gt;Chili&lt;/Name&gt;&lt;/Member&gt;&lt;Member Code="CZE" HasOnlyUnitMetadata="false"&gt;&lt;Name LocaleIsoCode="en"&gt;Czech Republic&lt;/Name&gt;&lt;Name LocaleIsoCode="fr"&gt;République tchèque&lt;/Name&gt;&lt;/Member&gt;&lt;Member Code="DNK" HasOnlyUnitMetadata="false"&gt;&lt;Name LocaleIsoCode="en"&gt;Denmark&lt;/Name&gt;&lt;Name LocaleIsoCode="fr"&gt;Danemark&lt;/Name&gt;&lt;/Member&gt;&lt;Member Code="EST" HasOnlyUnitMetadata="false"&gt;&lt;Name LocaleIsoCode="en"&gt;Estonia&lt;/Name&gt;&lt;Name LocaleIsoCode="fr"&gt;Estonie&lt;/Name&gt;&lt;/Member&gt;&lt;Member Code="FIN" HasOnlyUnitMetadata="false"&gt;&lt;Name LocaleIsoCode="en"&gt;Finland&lt;/Name&gt;&lt;Name LocaleIsoCode="fr"&gt;Finlande&lt;/Name&gt;&lt;/Member&gt;&lt;Member Code="FRA" HasOnlyUnitMetadata="false"&gt;&lt;Name LocaleIsoCode="en"&gt;France&lt;/Name&gt;&lt;Name LocaleIsoCode="fr"&gt;France&lt;/Name&gt;&lt;/Member&gt;&lt;Member Code="DEU" HasOnlyUnitMetadata="false"&gt;&lt;Name LocaleIsoCode="en"&gt;Germany&lt;/Name&gt;&lt;Name LocaleIsoCode="fr"&gt;Allemagne&lt;/Name&gt;&lt;/Member&gt;&lt;Member Code="GRC" HasOnlyUnitMetadata="false"&gt;&lt;Name LocaleIsoCode="en"&gt;Greece&lt;/Name&gt;&lt;Name LocaleIsoCode="fr"&gt;Grèce&lt;/Name&gt;&lt;/Member&gt;&lt;Member Code="HUN" HasOnlyUnitMetadata="false"&gt;&lt;Name LocaleIsoCode="en"&gt;Hungary&lt;/Name&gt;&lt;Name LocaleIsoCode="fr"&gt;Hongrie&lt;/Name&gt;&lt;/Member&gt;&lt;Member Code="ISL" HasOnlyUnitMetadata="false"&gt;&lt;Name LocaleIsoCode="en"&gt;Iceland&lt;/Name&gt;&lt;Name LocaleIsoCode="fr"&gt;Islande&lt;/Name&gt;&lt;/Member&gt;&lt;Member Code="IRL" HasOnlyUnitMetadata="false"&gt;&lt;Name LocaleIsoCode="en"&gt;Ireland&lt;/Name&gt;&lt;Name LocaleIsoCode="fr"&gt;Irlande&lt;/Name&gt;&lt;/Member&gt;&lt;Member Code="ISR" HasOnlyUnitMetadata="false"&gt;&lt;Name LocaleIsoCode="en"&gt;Israel&lt;/Name&gt;&lt;Name LocaleIsoCode="fr"&gt;Israel&lt;/Name&gt;&lt;/Member&gt;&lt;Member Code="ITA" HasOnlyUnitMetadata="false"&gt;&lt;Name LocaleIsoCode="en"&gt;Italy&lt;/Name&gt;&lt;Name LocaleIsoCode="fr"&gt;Italie&lt;/Name&gt;&lt;/Member&gt;&lt;Member Code="JPN" HasOnlyUnitMetadata="false"&gt;&lt;Name LocaleIsoCode="en"&gt;Japan&lt;/Name&gt;&lt;Name LocaleIsoCode="fr"&gt;Japon&lt;/Name&gt;&lt;/Member&gt;&lt;Member Code="KOR" HasOnlyUnitMetadata="false"&gt;&lt;Name LocaleIsoCode="en"&gt;Korea&lt;/Name&gt;&lt;Name LocaleIsoCode="fr"&gt;Corée&lt;/Name&gt;&lt;/Member&gt;&lt;Member Code="LVA" HasOnlyUnitMetadata="false"&gt;&lt;Name LocaleIsoCode="en"&gt;Latvia&lt;/Name&gt;&lt;Name LocaleIsoCode="fr"&gt;Lettonie&lt;/Name&gt;&lt;/Member&gt;&lt;Member Code="LUX" HasOnlyUnitMetadata="false"&gt;&lt;Name LocaleIsoCode="en"&gt;Luxembourg&lt;/Name&gt;&lt;Name LocaleIsoCode="fr"&gt;Luxembourg&lt;/Name&gt;&lt;/Member&gt;&lt;Member Code="MEX" HasOnlyUnitMetadata="false"&gt;&lt;Name LocaleIsoCode="en"&gt;Mexico&lt;/Name&gt;&lt;Name LocaleIsoCode="fr"&gt;Mexique&lt;/Name&gt;&lt;/Member&gt;&lt;Member Code="NLD" HasOnlyUnitMetadata="false"&gt;&lt;Name LocaleIsoCode="en"&gt;Netherlands&lt;/Name&gt;&lt;Name LocaleIsoCode="fr"&gt;Pays Bas&lt;/Name&gt;&lt;/Member&gt;&lt;Member Code="NZL" HasOnlyUnitMetadata="false"&gt;&lt;Name LocaleIsoCode="en"&gt;New Zealand&lt;/Name&gt;&lt;Name LocaleIsoCode="fr"&gt;Nouvelle-Zélande&lt;/Name&gt;&lt;/Member&gt;&lt;Member Code="NOR" HasOnlyUnitMetadata="false"&gt;&lt;Name LocaleIsoCode="en"&gt;Norway&lt;/Name&gt;&lt;Name LocaleIsoCode="fr"&gt;Norvège&lt;/Name&gt;&lt;/Member&gt;&lt;Member Code="POL" HasOnlyUnitMetadata="false"&gt;&lt;Name LocaleIsoCode="en"&gt;Poland&lt;/Name&gt;&lt;Name LocaleIsoCode="fr"&gt;Pologne&lt;/Name&gt;&lt;/Member&gt;&lt;Member Code="PRT" HasOnlyUnitMetadata="false"&gt;&lt;Name LocaleIsoCode="en"&gt;Portugal&lt;/Name&gt;&lt;Name LocaleIsoCode="fr"&gt;Portugal&lt;/Name&gt;&lt;/Member&gt;&lt;Member Code="SVK" HasOnlyUnitMetadata="false"&gt;&lt;Name LocaleIsoCode="en"&gt;Slovak Republic&lt;/Name&gt;&lt;Name LocaleIsoCode="fr"&gt;République slovaque&lt;/Name&gt;&lt;/Member&gt;&lt;Member Code="SVN" HasOnlyUnitMetadata="false"&gt;&lt;Name LocaleIsoCode="en"&gt;Slovenia&lt;/Name&gt;&lt;Name LocaleIsoCode="fr"&gt;Slovenie&lt;/Name&gt;&lt;/Member&gt;&lt;Member Code="ESP" HasOnlyUnitMetadata="false"&gt;&lt;Name LocaleIsoCode="en"&gt;Spain&lt;/Name&gt;&lt;Name LocaleIsoCode="fr"&gt;Espagne&lt;/Name&gt;&lt;/Member&gt;&lt;Member Code="SWE" HasOnlyUnitMetadata="false"&gt;&lt;Name LocaleIsoCode="en"&gt;Sweden&lt;/Name&gt;&lt;Name LocaleIsoCode="fr"&gt;Suède&lt;/Name&gt;&lt;/Member&gt;&lt;Member Code="CHE" HasOnlyUnitMetadata="false"&gt;&lt;Name LocaleIsoCode="en"&gt;Switzerland&lt;/Name&gt;&lt;Name LocaleIsoCode="fr"&gt;Suisse&lt;/Name&gt;&lt;/Member&gt;&lt;Member Code="TUR" HasOnlyUnitMetadata="false"&gt;&lt;Name LocaleIsoCode="en"&gt;Turkey&lt;/Name&gt;&lt;Name LocaleIsoCode="fr"&gt;Turquie&lt;/Name&gt;&lt;/Member&gt;&lt;Member Code="GBR" HasOnlyUnitMetadata="false"&gt;&lt;Name LocaleIsoCode="en"&gt;United Kingdom&lt;/Name&gt;&lt;Name LocaleIsoCode="fr"&gt;Royaume-Uni&lt;/Name&gt;&lt;/Member&gt;&lt;Member Code="USA" HasOnlyUnitMetadata="false"&gt;&lt;Name LocaleIsoCode="en"&gt;United States&lt;/Name&gt;&lt;Name LocaleIsoCode="fr"&gt;États-Unis&lt;/Name&gt;&lt;/Member&gt;&lt;Member Code="OECD" HasOnlyUnitMetadata="false"&gt;&lt;Name LocaleIsoCode="en"&gt;OECD countries&lt;/Name&gt;&lt;Name LocaleIsoCode="fr"&gt;Pays OCDE&lt;/Name&gt;&lt;/Member&gt;&lt;Member Code="COL" HasOnlyUnitMetadata="false"&gt;&lt;Name LocaleIsoCode="en"&gt;Colombia&lt;/Name&gt;&lt;Name LocaleIsoCode="fr"&gt;Colombie&lt;/Name&gt;&lt;/Member&gt;&lt;Member Code="BRA" HasOnlyUnitMetadata="false"&gt;&lt;Name LocaleIsoCode="en"&gt;Brazil&lt;/Name&gt;&lt;Name LocaleIsoCode="fr"&gt;Brésil&lt;/Name&gt;&lt;/Member&gt;&lt;Member Code="CHN" HasOnlyUnitMetadata="false"&gt;&lt;Name LocaleIsoCode="en"&gt;China&lt;/Name&gt;&lt;Name LocaleIsoCode="fr"&gt;Chine&lt;/Name&gt;&lt;/Member&gt;&lt;Member Code="IND" HasOnlyUnitMetadata="false"&gt;&lt;Name LocaleIsoCode="en"&gt;India&lt;/Name&gt;&lt;Name LocaleIsoCode="fr"&gt;Inde&lt;/Name&gt;&lt;/Member&gt;&lt;Member Code="IDN" HasOnlyUnitMetadata="false"&gt;&lt;Name LocaleIsoCode="en"&gt;Indonesia&lt;/Name&gt;&lt;Name LocaleIsoCode="fr"&gt;Indonesie&lt;/Name&gt;&lt;/Member&gt;&lt;Member Code="RUS" HasOnlyUnitMetadata="false"&gt;&lt;Name LocaleIsoCode="en"&gt;Russian Federation&lt;/Name&gt;&lt;Name LocaleIsoCode="fr"&gt;Fédération de Russie&lt;/Name&gt;&lt;/Member&gt;&lt;Member Code="ZAF" HasOnlyUnitMetadata="false"&gt;&lt;Name LocaleIsoCode="en"&gt;South Africa&lt;/Name&gt;&lt;Name LocaleIsoCode="fr"&gt;Afrique de Sud&lt;/Name&gt;&lt;/Member&gt;&lt;/Dimension&gt;&lt;Dimension Code="TIME" CommonCode="TIME" Display="labels"&gt;&lt;Name LocaleIsoCode="en"&gt;Time&lt;/Name&gt;&lt;Name LocaleIsoCode="fr"&gt;Temps&lt;/Name&gt;&lt;Member Code="2000"&gt;&lt;Name LocaleIsoCode="en"&gt;2000&lt;/Name&gt;&lt;Name LocaleIsoCode="fr"&gt;2000&lt;/Name&gt;&lt;/Member&gt;&lt;Member Code="2001"&gt;&lt;Name LocaleIsoCode="en"&gt;2001&lt;/Name&gt;&lt;Name LocaleIsoCode="fr"&gt;2001&lt;/Name&gt;&lt;/Member&gt;&lt;Member Code="2002"&gt;&lt;Name LocaleIsoCode="en"&gt;2002&lt;/Name&gt;&lt;Name LocaleIsoCode="fr"&gt;2002&lt;/Name&gt;&lt;/Member&gt;&lt;Member Code="2003"&gt;&lt;Name LocaleIsoCode="en"&gt;2003&lt;/Name&gt;&lt;Name LocaleIsoCode="fr"&gt;2003&lt;/Name&gt;&lt;/Member&gt;&lt;Member Code="2004"&gt;&lt;Name LocaleIsoCode="en"&gt;2004&lt;/Name&gt;&lt;Name LocaleIsoCode="fr"&gt;2004&lt;/Name&gt;&lt;/Member&gt;&lt;Member Code="2005"&gt;&lt;Name LocaleIsoCode="en"&gt;2005&lt;/Name&gt;&lt;Name LocaleIsoCode="fr"&gt;2005&lt;/Name&gt;&lt;/Member&gt;&lt;Member Code="2006"&gt;&lt;Name LocaleIsoCode="en"&gt;2006&lt;/Name&gt;&lt;Name LocaleIsoCode="fr"&gt;2006&lt;/Name&gt;&lt;/Member&gt;&lt;Member Code="2007"&gt;&lt;Name LocaleIsoCode="en"&gt;2007&lt;/Name&gt;&lt;Name LocaleIsoCode="fr"&gt;2007&lt;/Name&gt;&lt;/Member&gt;&lt;Member Code="2008"&gt;&lt;Name LocaleIsoCode="en"&gt;2008&lt;/Name&gt;&lt;Name LocaleIsoCode="fr"&gt;2008&lt;/Name&gt;&lt;/Member&gt;&lt;Member Code="2009"&gt;&lt;Name LocaleIsoCode="en"&gt;2009&lt;/Name&gt;&lt;Name LocaleIsoCode="fr"&gt;2009&lt;/Name&gt;&lt;/Member&gt;&lt;Member Code="2010"&gt;&lt;Name LocaleIsoCode="en"&gt;2010&lt;/Name&gt;&lt;Name LocaleIsoCode="fr"&gt;2010&lt;/Name&gt;&lt;/Member&gt;&lt;Member Code="2011"&gt;&lt;Name LocaleIsoCode="en"&gt;2011&lt;/Name&gt;&lt;Name LocaleIsoCode="fr"&gt;2011&lt;/Name&gt;&lt;/Member&gt;&lt;Member Code="2012"&gt;&lt;Name LocaleIsoCode="en"&gt;2012&lt;/Name&gt;&lt;Name LocaleIsoCode="fr"&gt;2012&lt;/Name&gt;&lt;/Member&gt;&lt;Member Code="2013"&gt;&lt;Name LocaleIsoCode="en"&gt;2013&lt;/Name&gt;&lt;Name LocaleIsoCode="fr"&gt;2013&lt;/Name&gt;&lt;/Member&gt;&lt;Member Code="2014"&gt;&lt;Name LocaleIsoCode="en"&gt;2014&lt;/Name&gt;&lt;Name LocaleIsoCode="fr"&gt;2014&lt;/Name&gt;&lt;/Member&gt;&lt;Member Code="2015"&gt;&lt;Name LocaleIsoCode="en"&gt;2015&lt;/Name&gt;&lt;Name LocaleIsoCode="fr"&gt;2015&lt;/Name&gt;&lt;/Member&gt;&lt;Member Code="2016"&gt;&lt;Name LocaleIsoCode="en"&gt;2016&lt;/Name&gt;&lt;Name LocaleIsoCode="fr"&gt;2016&lt;/Name&gt;&lt;/Member&gt;&lt;/Dimension&gt;&lt;Dimension Code="SEX" CommonCode="LFS_SEX" Display="labels"&gt;&lt;Name LocaleIsoCode="en"&gt;Sex&lt;/Name&gt;&lt;Name LocaleIsoCode="fr"&gt;Sexe&lt;/Name&gt;&lt;Member Code="MW" HasOnlyUnitMetadata="false"&gt;&lt;Name LocaleIsoCode="en"&gt;All persons&lt;/Name&gt;&lt;Name LocaleIsoCode="fr"&gt;Ensemble des personnes&lt;/Name&gt;&lt;/Member&gt;&lt;/Dimension&gt;&lt;Dimension Code="AGE" CommonCode="LFS_AGE" Display="labels"&gt;&lt;Name LocaleIsoCode="en"&gt;Age&lt;/Name&gt;&lt;Name LocaleIsoCode="fr"&gt;Age&lt;/Name&gt;&lt;Member Code="1519" HasOnlyUnitMetadata="false"&gt;&lt;Name LocaleIsoCode="en"&gt;15 to 19&lt;/Name&gt;&lt;Name LocaleIsoCode="fr"&gt;15 à 19&lt;/Name&gt;&lt;/Member&gt;&lt;Member Code="1524" HasOnlyUnitMetadata="false"&gt;&lt;Name LocaleIsoCode="en"&gt;15 to 24&lt;/Name&gt;&lt;Name LocaleIsoCode="fr"&gt;15 à 24&lt;/Name&gt;&lt;/Member&gt;&lt;Member Code="1564" HasOnlyUnitMetadata="false"&gt;&lt;Name LocaleIsoCode="en"&gt;15 to 64&lt;/Name&gt;&lt;Name LocaleIsoCode="fr"&gt;15 à 64&lt;/Name&gt;&lt;/Member&gt;&lt;Member Code="2024" HasOnlyUnitMetadata="false"&gt;&lt;Name LocaleIsoCode="en"&gt;20 to 24&lt;/Name&gt;&lt;Name LocaleIsoCode="fr"&gt;20 à 24&lt;/Name&gt;&lt;/Member&gt;&lt;Member Code="2529" HasOnlyUnitMetadata="false"&gt;&lt;Name LocaleIsoCode="en"&gt;25 to 29&lt;/Name&gt;&lt;Name LocaleIsoCode="fr"&gt;25 à 29&lt;/Name&gt;&lt;/Member&gt;&lt;Member Code="2534" HasOnlyUnitMetadata="false"&gt;&lt;Name LocaleIsoCode="en"&gt;25 to 34&lt;/Name&gt;&lt;Name LocaleIsoCode="fr"&gt;25 à 34&lt;/Name&gt;&lt;/Member&gt;&lt;Member Code="2539" HasOnlyUnitMetadata="false"&gt;&lt;Name LocaleIsoCode="en"&gt;25 to 39&lt;/Name&gt;&lt;Name LocaleIsoCode="fr"&gt;25 à 39&lt;/Name&gt;&lt;/Member&gt;&lt;Member Code="2554" HasOnlyUnitMetadata="false"&gt;&lt;Name LocaleIsoCode="en"&gt;25 to 54&lt;/Name&gt;&lt;Name LocaleIsoCode="fr"&gt;25 à 54&lt;/Name&gt;&lt;/Member&gt;&lt;Member Code="2564" HasOnlyUnitMetadata="false"&gt;&lt;Name LocaleIsoCode="en"&gt;25 to 64&lt;/Name&gt;&lt;Name LocaleIsoCode="fr"&gt;25 à 64&lt;/Name&gt;&lt;/Member&gt;&lt;Member Code="3034" HasOnlyUnitMetadata="false"&gt;&lt;Name LocaleIsoCode="en"&gt;30 to 34&lt;/Name&gt;&lt;Name LocaleIsoCode="fr"&gt;30 à 34&lt;/Name&gt;&lt;/Member&gt;&lt;Member Code="3039" HasOnlyUnitMetadata="false"&gt;&lt;Name LocaleIsoCode="en"&gt;30 to 39&lt;/Name&gt;&lt;Name LocaleIsoCode="fr"&gt;30 à 39&lt;/Name&gt;&lt;/Member&gt;&lt;Member Code="3539" HasOnlyUnitMetadata="false"&gt;&lt;Name LocaleIsoCode="en"&gt;35 to 39&lt;/Name&gt;&lt;Name LocaleIsoCode="fr"&gt;35 à 39&lt;/Name&gt;&lt;/Member&gt;&lt;Member Code="3544" HasOnlyUnitMetadata="false"&gt;&lt;Name LocaleIsoCode="en"&gt;35 to 44&lt;/Name&gt;&lt;Name LocaleIsoCode="fr"&gt;35 à 44&lt;/Name&gt;&lt;/Member&gt;&lt;Member Code="4044" HasOnlyUnitMetadata="false"&gt;&lt;Name LocaleIsoCode="en"&gt;40 to 44&lt;/Name&gt;&lt;Name LocaleIsoCode="fr"&gt;40 à 44&lt;/Name&gt;&lt;/Member&gt;&lt;Member Code="4049" HasOnlyUnitMetadata="false"&gt;&lt;Name LocaleIsoCode="en"&gt;40 to 49&lt;/Name&gt;&lt;Name LocaleIsoCode="fr"&gt;40 à 49&lt;/Name&gt;&lt;/Member&gt;&lt;Member Code="4549" HasOnlyUnitMetadata="false"&gt;&lt;Name LocaleIsoCode="en"&gt;45 to 49&lt;/Name&gt;&lt;Name LocaleIsoCode="fr"&gt;45 à 49&lt;/Name&gt;&lt;/Member&gt;&lt;Member Code="4554" HasOnlyUnitMetadata="false"&gt;&lt;Name LocaleIsoCode="en"&gt;45 to 54&lt;/Name&gt;&lt;Name LocaleIsoCode="fr"&gt;45 à 54&lt;/Name&gt;&lt;/Member&gt;&lt;Member Code="5054" HasOnlyUnitMetadata="false"&gt;&lt;Name LocaleIsoCode="en"&gt;50 to 54&lt;/Name&gt;&lt;Name LocaleIsoCode="fr"&gt;50 à 54&lt;/Name&gt;&lt;/Member&gt;&lt;Member Code="5059" HasOnlyUnitMetadata="false"&gt;&lt;Name LocaleIsoCode="en"&gt;50 to 59&lt;/Name&gt;&lt;Name LocaleIsoCode="fr"&gt;50 à 59&lt;/Name&gt;&lt;/Member&gt;&lt;Member Code="5559" HasOnlyUnitMetadata="false"&gt;&lt;Name LocaleIsoCode="en"&gt;55 to 59&lt;/Name&gt;&lt;Name LocaleIsoCode="fr"&gt;55 à 59&lt;/Name&gt;&lt;/Member&gt;&lt;Member Code="5564" HasOnlyUnitMetadata="false"&gt;&lt;Name LocaleIsoCode="en"&gt;55 to 64&lt;/Name&gt;&lt;Name LocaleIsoCode="fr"&gt;55 à 64&lt;/Name&gt;&lt;/Member&gt;&lt;Member Code="6064" HasOnlyUnitMetadata="false" IsDisplayed="true"&gt;&lt;Name LocaleIsoCode="en"&gt;60 to 64&lt;/Name&gt;&lt;Name LocaleIsoCode="fr"&gt;60 à 64&lt;/Name&gt;&lt;/Member&gt;&lt;Member Code="6099" HasOnlyUnitMetadata="false"&gt;&lt;Name LocaleIsoCode="en"&gt;60+&lt;/Name&gt;&lt;Name LocaleIsoCode="fr"&gt;60+&lt;/Name&gt;&lt;/Member&gt;&lt;Member Code="6569" HasOnlyUnitMetadata="false"&gt;&lt;Name LocaleIsoCode="en"&gt;65 to 69&lt;/Name&gt;&lt;Name LocaleIsoCode="fr"&gt;65 à 69&lt;/Name&gt;&lt;/Member&gt;&lt;Member Code="6574" HasOnlyUnitMetadata="false"&gt;&lt;Name LocaleIsoCode="en"&gt;65 to 74&lt;/Name&gt;&lt;Name LocaleIsoCode="fr"&gt;65 à 74&lt;/Name&gt;&lt;/Member&gt;&lt;Member Code="6599" HasOnlyUnitMetadata="false"&gt;&lt;Name LocaleIsoCode="en"&gt;65+&lt;/Name&gt;&lt;Name LocaleIsoCode="fr"&gt;65+&lt;/Name&gt;&lt;/Member&gt;&lt;Member Code="7074" HasOnlyUnitMetadata="false"&gt;&lt;Name LocaleIsoCode="en"&gt;70 to 74&lt;/Name&gt;&lt;Name LocaleIsoCode="fr"&gt;70 à 74&lt;/Name&gt;&lt;/Member&gt;&lt;Member Code="7099" HasOnlyUnitMetadata="false"&gt;&lt;Name LocaleIsoCode="en"&gt;70+&lt;/Name&gt;&lt;Name LocaleIsoCode="fr"&gt;70+&lt;/Name&gt;&lt;/Member&gt;&lt;Member Code="7599" HasOnlyUnitMetadata="false"&gt;&lt;Name LocaleIsoCode="en"&gt;75+&lt;/Name&gt;&lt;Name LocaleIsoCode="fr"&gt;75+&lt;/Name&gt;&lt;/Member&gt;&lt;Member Code="900000" HasOnlyUnitMetadata="false"&gt;&lt;Name LocaleIsoCode="en"&gt;Total&lt;/Name&gt;&lt;Name LocaleIsoCode="fr"&gt;Total&lt;/Name&gt;&lt;/Member&gt;&lt;Member Code="7579" HasOnlyUnitMetadata="false"&gt;&lt;Name LocaleIsoCode="en"&gt;75 to 79+&lt;/Name&gt;&lt;Name LocaleIsoCode="fr"&gt;75 à 79&lt;/Name&gt;&lt;/Member&gt;&lt;Member Code="8099" HasOnlyUnitMetadata="false"&gt;&lt;Name LocaleIsoCode="en"&gt;80+&lt;/Name&gt;&lt;Name LocaleIsoCode="fr"&gt;80+&lt;/Name&gt;&lt;/Member&gt;&lt;/Dimension&gt;&lt;Dimension Code="SERIES" CommonCode="LFS_SERIES" Display="labels"&gt;&lt;Name LocaleIsoCode="en"&gt;Series&lt;/Name&gt;&lt;Name LocaleIsoCode="fr"&gt;Série&lt;/Name&gt;&lt;Member Code="EPR" HasOnlyUnitMetadata="false"&gt;&lt;Name LocaleIsoCode="en"&gt;Employment/population ratio&lt;/Name&gt;&lt;Name LocaleIsoCode="fr"&gt;Rapport emploi/population&lt;/Name&gt;&lt;/Member&gt;&lt;Member Code="LFPR" HasOnlyUnitMetadata="false"&gt;&lt;Name LocaleIsoCode="en"&gt;Labour force participation rate&lt;/Name&gt;&lt;Name LocaleIsoCode="fr"&gt;Taux d'activité&lt;/Name&gt;&lt;/Member&gt;&lt;Member Code="UR" HasOnlyUnitMetadata="false"&gt;&lt;Name LocaleIsoCode="en"&gt;Unemployment rate&lt;/Name&gt;&lt;Name LocaleIsoCode="fr"&gt;Taux de chômage&lt;/Name&gt;&lt;/Member&gt;&lt;/Dimension&gt;&lt;Dimension Code="FREQ" CommonCode="FREQUENCY" Display="labels"&gt;&lt;Name LocaleIsoCode="en"&gt;Frequency&lt;/Name&gt;&lt;Name LocaleIsoCode="fr"&gt;Fréquence&lt;/Name&gt;&lt;Member Code="A"&gt;&lt;Name LocaleIsoCode="en"&gt;Annual&lt;/Name&gt;&lt;Name LocaleIsoCode="fr"&gt;Annuelle&lt;/Name&gt;&lt;/Member&gt;&lt;/Dimension&gt;&lt;WBOSInformations&gt;&lt;TimeDimension WebTreeWasUsed="false"&gt;&lt;StartCodes Annual="2000" /&gt;&lt;/TimeDimension&gt;&lt;/WBOSInformations&gt;&lt;Tabulation Axis="horizontal"&gt;&lt;Dimension Code="TIME" CommonCode="TIME" /&gt;&lt;/Tabulation&gt;&lt;Tabulation Axis="vertical"&gt;&lt;Dimension Code="COUNTRY" CommonCode="LFS_COUNTRY" /&gt;&lt;Dimension Code="SEX" CommonCode="LFS_SEX" /&gt;&lt;/Tabulation&gt;&lt;Tabulation Axis="page"&gt;&lt;Dimension Code="FREQ" CommonCode="FREQUENCY" /&gt;&lt;Dimension Code="SERIES" CommonCode="LFS_SERIES" /&gt;&lt;Dimension Code="AGE" CommonCode="LFS_AGE" /&gt;&lt;Dimension xmlns="" Code="FAKEUNITDIM" /&gt;&lt;/Tabulation&gt;&lt;Formatting&gt;&lt;Labels LocaleIsoCode="en" /&gt;&lt;Power&gt;0&lt;/Power&gt;&lt;Decimals&gt;1&lt;/Decimals&gt;&lt;SkipEmptyLines&gt;false&lt;/SkipEmptyLines&gt;&lt;SkipEmptyCols&gt;false&lt;/SkipEmptyCols&gt;&lt;SkipLineHierarchy&gt;false&lt;/SkipLineHierarchy&gt;&lt;SkipColHierarchy&gt;false&lt;/SkipColHierarchy&gt;&lt;Page&gt;1&lt;/Page&gt;&lt;/Formatting&gt;&lt;Dimension Code="FAKEUNITDIM" xmlns=""&gt;&lt;Name LocaleIsoCode="en"&gt;Unit&lt;/Name&gt;&lt;Name LocaleIsoCode="fr"&gt;Unité&lt;/Name&gt;&lt;Member Code="FAKEUNITMEMBERCODE"&gt;&lt;Name LocaleIsoCode="en"&gt;Default Unit&lt;/Name&gt;&lt;Name LocaleIsoCode="fr"&gt;Unité par défaut&lt;/Name&gt;&lt;/Member&gt;&lt;/Dimension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Name LocaleIsoCode="en"&gt;Employment-population ratios&lt;/Name&gt;&lt;AbsoluteUri&gt;http://dotstat.oecd.org//View.aspx?QueryId=64196&amp;amp;QueryType=Public&amp;amp;Lang=en&lt;/AbsoluteUri&gt;&lt;/Query&gt;&lt;/WebTableParameter&gt;</t>
  </si>
  <si>
    <t>60 to 64</t>
  </si>
  <si>
    <t>Data extracted on 05 Jul 2017 16:25 UTC (GMT) from OECD.Stat</t>
  </si>
  <si>
    <t>&lt;?xml version="1.0"?&gt;&lt;WebTableParameter xmlns:xsd="http://www.w3.org/2001/XMLSchema" xmlns:xsi="http://www.w3.org/2001/XMLSchema-instance" xmlns=""&gt;&lt;DataTable Code="LFS_SEXAGE_I_R" HasMetadata="true"&gt;&lt;Name LocaleIsoCode="en"&gt;LFS by sex and age - indicators&lt;/Name&gt;&lt;Name LocaleIsoCode="fr"&gt;Données sur la marché du travail par sexe et âge - indicateurs&lt;/Name&gt;&lt;Dimension Code="COUNTRY" CommonCode="LFS_COUNTRY" Display="labels"&gt;&lt;Name LocaleIsoCode="en"&gt;Country&lt;/Name&gt;&lt;Name LocaleIsoCode="fr"&gt;Pays&lt;/Name&gt;&lt;Member Code="AUS" HasOnlyUnitMetadata="false"&gt;&lt;Name LocaleIsoCode="en"&gt;Australia&lt;/Name&gt;&lt;Name LocaleIsoCode="fr"&gt;Australie&lt;/Name&gt;&lt;/Member&gt;&lt;Member Code="AUT" HasOnlyUnitMetadata="false"&gt;&lt;Name LocaleIsoCode="en"&gt;Austria&lt;/Name&gt;&lt;Name LocaleIsoCode="fr"&gt;Autriche&lt;/Name&gt;&lt;/Member&gt;&lt;Member Code="BEL" HasOnlyUnitMetadata="false"&gt;&lt;Name LocaleIsoCode="en"&gt;Belgium&lt;/Name&gt;&lt;Name LocaleIsoCode="fr"&gt;Belgique&lt;/Name&gt;&lt;/Member&gt;&lt;Member Code="CAN" HasOnlyUnitMetadata="false"&gt;&lt;Name LocaleIsoCode="en"&gt;Canada&lt;/Name&gt;&lt;Name LocaleIsoCode="fr"&gt;Canada&lt;/Name&gt;&lt;/Member&gt;&lt;Member Code="CHL" HasOnlyUnitMetadata="false"&gt;&lt;Name LocaleIsoCode="en"&gt;Chile&lt;/Name&gt;&lt;Name LocaleIsoCode="fr"&gt;Chili&lt;/Name&gt;&lt;/Member&gt;&lt;Member Code="CZE" HasOnlyUnitMetadata="false"&gt;&lt;Name LocaleIsoCode="en"&gt;Czech Republic&lt;/Name&gt;&lt;Name LocaleIsoCode="fr"&gt;République tchèque&lt;/Name&gt;&lt;/Member&gt;&lt;Member Code="DNK" HasOnlyUnitMetadata="false"&gt;&lt;Name LocaleIsoCode="en"&gt;Denmark&lt;/Name&gt;&lt;Name LocaleIsoCode="fr"&gt;Danemark&lt;/Name&gt;&lt;/Member&gt;&lt;Member Code="EST" HasOnlyUnitMetadata="false"&gt;&lt;Name LocaleIsoCode="en"&gt;Estonia&lt;/Name&gt;&lt;Name LocaleIsoCode="fr"&gt;Estonie&lt;/Name&gt;&lt;/Member&gt;&lt;Member Code="FIN" HasOnlyUnitMetadata="false"&gt;&lt;Name LocaleIsoCode="en"&gt;Finland&lt;/Name&gt;&lt;Name LocaleIsoCode="fr"&gt;Finlande&lt;/Name&gt;&lt;/Member&gt;&lt;Member Code="FRA" HasOnlyUnitMetadata="false"&gt;&lt;Name LocaleIsoCode="en"&gt;France&lt;/Name&gt;&lt;Name LocaleIsoCode="fr"&gt;France&lt;/Name&gt;&lt;/Member&gt;&lt;Member Code="DEU" HasOnlyUnitMetadata="false"&gt;&lt;Name LocaleIsoCode="en"&gt;Germany&lt;/Name&gt;&lt;Name LocaleIsoCode="fr"&gt;Allemagne&lt;/Name&gt;&lt;/Member&gt;&lt;Member Code="GRC" HasOnlyUnitMetadata="false"&gt;&lt;Name LocaleIsoCode="en"&gt;Greece&lt;/Name&gt;&lt;Name LocaleIsoCode="fr"&gt;Grèce&lt;/Name&gt;&lt;/Member&gt;&lt;Member Code="HUN" HasOnlyUnitMetadata="false"&gt;&lt;Name LocaleIsoCode="en"&gt;Hungary&lt;/Name&gt;&lt;Name LocaleIsoCode="fr"&gt;Hongrie&lt;/Name&gt;&lt;/Member&gt;&lt;Member Code="ISL" HasOnlyUnitMetadata="false"&gt;&lt;Name LocaleIsoCode="en"&gt;Iceland&lt;/Name&gt;&lt;Name LocaleIsoCode="fr"&gt;Islande&lt;/Name&gt;&lt;/Member&gt;&lt;Member Code="IRL" HasOnlyUnitMetadata="false"&gt;&lt;Name LocaleIsoCode="en"&gt;Ireland&lt;/Name&gt;&lt;Name LocaleIsoCode="fr"&gt;Irlande&lt;/Name&gt;&lt;/Member&gt;&lt;Member Code="ISR" HasOnlyUnitMetadata="false"&gt;&lt;Name LocaleIsoCode="en"&gt;Israel&lt;/Name&gt;&lt;Name LocaleIsoCode="fr"&gt;Israel&lt;/Name&gt;&lt;/Member&gt;&lt;Member Code="ITA" HasOnlyUnitMetadata="false"&gt;&lt;Name LocaleIsoCode="en"&gt;Italy&lt;/Name&gt;&lt;Name LocaleIsoCode="fr"&gt;Italie&lt;/Name&gt;&lt;/Member&gt;&lt;Member Code="JPN" HasOnlyUnitMetadata="false"&gt;&lt;Name LocaleIsoCode="en"&gt;Japan&lt;/Name&gt;&lt;Name LocaleIsoCode="fr"&gt;Japon&lt;/Name&gt;&lt;/Member&gt;&lt;Member Code="KOR" HasOnlyUnitMetadata="false"&gt;&lt;Name LocaleIsoCode="en"&gt;Korea&lt;/Name&gt;&lt;Name LocaleIsoCode="fr"&gt;Corée&lt;/Name&gt;&lt;/Member&gt;&lt;Member Code="LVA" HasOnlyUnitMetadata="false"&gt;&lt;Name LocaleIsoCode="en"&gt;Latvia&lt;/Name&gt;&lt;Name LocaleIsoCode="fr"&gt;Lettonie&lt;/Name&gt;&lt;/Member&gt;&lt;Member Code="LUX" HasOnlyUnitMetadata="false"&gt;&lt;Name LocaleIsoCode="en"&gt;Luxembourg&lt;/Name&gt;&lt;Name LocaleIsoCode="fr"&gt;Luxembourg&lt;/Name&gt;&lt;/Member&gt;&lt;Member Code="MEX" HasOnlyUnitMetadata="false"&gt;&lt;Name LocaleIsoCode="en"&gt;Mexico&lt;/Name&gt;&lt;Name LocaleIsoCode="fr"&gt;Mexique&lt;/Name&gt;&lt;/Member&gt;&lt;Member Code="NLD" HasOnlyUnitMetadata="false"&gt;&lt;Name LocaleIsoCode="en"&gt;Netherlands&lt;/Name&gt;&lt;Name LocaleIsoCode="fr"&gt;Pays Bas&lt;/Name&gt;&lt;/Member&gt;&lt;Member Code="NZL" HasOnlyUnitMetadata="false"&gt;&lt;Name LocaleIsoCode="en"&gt;New Zealand&lt;/Name&gt;&lt;Name LocaleIsoCode="fr"&gt;Nouvelle-Zélande&lt;/Name&gt;&lt;/Member&gt;&lt;Member Code="NOR" HasOnlyUnitMetadata="false"&gt;&lt;Name LocaleIsoCode="en"&gt;Norway&lt;/Name&gt;&lt;Name LocaleIsoCode="fr"&gt;Norvège&lt;/Name&gt;&lt;/Member&gt;&lt;Member Code="POL" HasOnlyUnitMetadata="false"&gt;&lt;Name LocaleIsoCode="en"&gt;Poland&lt;/Name&gt;&lt;Name LocaleIsoCode="fr"&gt;Pologne&lt;/Name&gt;&lt;/Member&gt;&lt;Member Code="PRT" HasOnlyUnitMetadata="false"&gt;&lt;Name LocaleIsoCode="en"&gt;Portugal&lt;/Name&gt;&lt;Name LocaleIsoCode="fr"&gt;Portugal&lt;/Name&gt;&lt;/Member&gt;&lt;Member Code="SVK" HasOnlyUnitMetadata="false"&gt;&lt;Name LocaleIsoCode="en"&gt;Slovak Republic&lt;/Name&gt;&lt;Name LocaleIsoCode="fr"&gt;République slovaque&lt;/Name&gt;&lt;/Member&gt;&lt;Member Code="SVN" HasOnlyUnitMetadata="false"&gt;&lt;Name LocaleIsoCode="en"&gt;Slovenia&lt;/Name&gt;&lt;Name LocaleIsoCode="fr"&gt;Slovenie&lt;/Name&gt;&lt;/Member&gt;&lt;Member Code="ESP" HasOnlyUnitMetadata="false"&gt;&lt;Name LocaleIsoCode="en"&gt;Spain&lt;/Name&gt;&lt;Name LocaleIsoCode="fr"&gt;Espagne&lt;/Name&gt;&lt;/Member&gt;&lt;Member Code="SWE" HasOnlyUnitMetadata="false"&gt;&lt;Name LocaleIsoCode="en"&gt;Sweden&lt;/Name&gt;&lt;Name LocaleIsoCode="fr"&gt;Suède&lt;/Name&gt;&lt;/Member&gt;&lt;Member Code="CHE" HasOnlyUnitMetadata="false"&gt;&lt;Name LocaleIsoCode="en"&gt;Switzerland&lt;/Name&gt;&lt;Name LocaleIsoCode="fr"&gt;Suisse&lt;/Name&gt;&lt;/Member&gt;&lt;Member Code="TUR" HasOnlyUnitMetadata="false"&gt;&lt;Name LocaleIsoCode="en"&gt;Turkey&lt;/Name&gt;&lt;Name LocaleIsoCode="fr"&gt;Turquie&lt;/Name&gt;&lt;/Member&gt;&lt;Member Code="GBR" HasOnlyUnitMetadata="false"&gt;&lt;Name LocaleIsoCode="en"&gt;United Kingdom&lt;/Name&gt;&lt;Name LocaleIsoCode="fr"&gt;Royaume-Uni&lt;/Name&gt;&lt;/Member&gt;&lt;Member Code="USA" HasOnlyUnitMetadata="false"&gt;&lt;Name LocaleIsoCode="en"&gt;United States&lt;/Name&gt;&lt;Name LocaleIsoCode="fr"&gt;États-Unis&lt;/Name&gt;&lt;/Member&gt;&lt;Member Code="OECD" HasOnlyUnitMetadata="false"&gt;&lt;Name LocaleIsoCode="en"&gt;OECD countries&lt;/Name&gt;&lt;Name LocaleIsoCode="fr"&gt;Pays OCDE&lt;/Name&gt;&lt;/Member&gt;&lt;Member Code="COL" HasOnlyUnitMetadata="false"&gt;&lt;Name LocaleIsoCode="en"&gt;Colombia&lt;/Name&gt;&lt;Name LocaleIsoCode="fr"&gt;Colombie&lt;/Name&gt;&lt;/Member&gt;&lt;Member Code="BRA" HasOnlyUnitMetadata="false"&gt;&lt;Name LocaleIsoCode="en"&gt;Brazil&lt;/Name&gt;&lt;Name LocaleIsoCode="fr"&gt;Brésil&lt;/Name&gt;&lt;/Member&gt;&lt;Member Code="CHN" HasOnlyUnitMetadata="false"&gt;&lt;Name LocaleIsoCode="en"&gt;China&lt;/Name&gt;&lt;Name LocaleIsoCode="fr"&gt;Chine&lt;/Name&gt;&lt;/Member&gt;&lt;Member Code="IND" HasOnlyUnitMetadata="false"&gt;&lt;Name LocaleIsoCode="en"&gt;India&lt;/Name&gt;&lt;Name LocaleIsoCode="fr"&gt;Inde&lt;/Name&gt;&lt;/Member&gt;&lt;Member Code="IDN" HasOnlyUnitMetadata="false"&gt;&lt;Name LocaleIsoCode="en"&gt;Indonesia&lt;/Name&gt;&lt;Name LocaleIsoCode="fr"&gt;Indonesie&lt;/Name&gt;&lt;/Member&gt;&lt;Member Code="RUS" HasOnlyUnitMetadata="false"&gt;&lt;Name LocaleIsoCode="en"&gt;Russian Federation&lt;/Name&gt;&lt;Name LocaleIsoCode="fr"&gt;Fédération de Russie&lt;/Name&gt;&lt;/Member&gt;&lt;Member Code="ZAF" HasOnlyUnitMetadata="false"&gt;&lt;Name LocaleIsoCode="en"&gt;South Africa&lt;/Name&gt;&lt;Name LocaleIsoCode="fr"&gt;Afrique de Sud&lt;/Name&gt;&lt;/Member&gt;&lt;/Dimension&gt;&lt;Dimension Code="TIME" CommonCode="TIME" Display="labels"&gt;&lt;Name LocaleIsoCode="en"&gt;Time&lt;/Name&gt;&lt;Name LocaleIsoCode="fr"&gt;Temps&lt;/Name&gt;&lt;Member Code="2000"&gt;&lt;Name LocaleIsoCode="en"&gt;2000&lt;/Name&gt;&lt;Name LocaleIsoCode="fr"&gt;2000&lt;/Name&gt;&lt;/Member&gt;&lt;Member Code="2001"&gt;&lt;Name LocaleIsoCode="en"&gt;2001&lt;/Name&gt;&lt;Name LocaleIsoCode="fr"&gt;2001&lt;/Name&gt;&lt;/Member&gt;&lt;Member Code="2002"&gt;&lt;Name LocaleIsoCode="en"&gt;2002&lt;/Name&gt;&lt;Name LocaleIsoCode="fr"&gt;2002&lt;/Name&gt;&lt;/Member&gt;&lt;Member Code="2003"&gt;&lt;Name LocaleIsoCode="en"&gt;2003&lt;/Name&gt;&lt;Name LocaleIsoCode="fr"&gt;2003&lt;/Name&gt;&lt;/Member&gt;&lt;Member Code="2004"&gt;&lt;Name LocaleIsoCode="en"&gt;2004&lt;/Name&gt;&lt;Name LocaleIsoCode="fr"&gt;2004&lt;/Name&gt;&lt;/Member&gt;&lt;Member Code="2005"&gt;&lt;Name LocaleIsoCode="en"&gt;2005&lt;/Name&gt;&lt;Name LocaleIsoCode="fr"&gt;2005&lt;/Name&gt;&lt;/Member&gt;&lt;Member Code="2006"&gt;&lt;Name LocaleIsoCode="en"&gt;2006&lt;/Name&gt;&lt;Name LocaleIsoCode="fr"&gt;2006&lt;/Name&gt;&lt;/Member&gt;&lt;Member Code="2007"&gt;&lt;Name LocaleIsoCode="en"&gt;2007&lt;/Name&gt;&lt;Name LocaleIsoCode="fr"&gt;2007&lt;/Name&gt;&lt;/Member&gt;&lt;Member Code="2008"&gt;&lt;Name LocaleIsoCode="en"&gt;2008&lt;/Name&gt;&lt;Name LocaleIsoCode="fr"&gt;2008&lt;/Name&gt;&lt;/Member&gt;&lt;Member Code="2009"&gt;&lt;Name LocaleIsoCode="en"&gt;2009&lt;/Name&gt;&lt;Name LocaleIsoCode="fr"&gt;2009&lt;/Name&gt;&lt;/Member&gt;&lt;Member Code="2010"&gt;&lt;Name LocaleIsoCode="en"&gt;2010&lt;/Name&gt;&lt;Name LocaleIsoCode="fr"&gt;2010&lt;/Name&gt;&lt;/Member&gt;&lt;Member Code="2011"&gt;&lt;Name LocaleIsoCode="en"&gt;2011&lt;/Name&gt;&lt;Name LocaleIsoCode="fr"&gt;2011&lt;/Name&gt;&lt;/Member&gt;&lt;Member Code="2012"&gt;&lt;Name LocaleIsoCode="en"&gt;2012&lt;/Name&gt;&lt;Name LocaleIsoCode="fr"&gt;2012&lt;/Name&gt;&lt;/Member&gt;&lt;Member Code="2013"&gt;&lt;Name LocaleIsoCode="en"&gt;2013&lt;/Name&gt;&lt;Name LocaleIsoCode="fr"&gt;2013&lt;/Name&gt;&lt;/Member&gt;&lt;Member Code="2014"&gt;&lt;Name LocaleIsoCode="en"&gt;2014&lt;/Name&gt;&lt;Name LocaleIsoCode="fr"&gt;2014&lt;/Name&gt;&lt;/Member&gt;&lt;Member Code="2015"&gt;&lt;Name LocaleIsoCode="en"&gt;2015&lt;/Name&gt;&lt;Name LocaleIsoCode="fr"&gt;2015&lt;/Name&gt;&lt;/Member&gt;&lt;Member Code="2016"&gt;&lt;Name LocaleIsoCode="en"&gt;2016&lt;/Name&gt;&lt;Name LocaleIsoCode="fr"&gt;2016&lt;/Name&gt;&lt;/Member&gt;&lt;/Dimension&gt;&lt;Dimension Code="SEX" CommonCode="LFS_SEX" Display="labels"&gt;&lt;Name LocaleIsoCode="en"&gt;Sex&lt;/Name&gt;&lt;Name LocaleIsoCode="fr"&gt;Sexe&lt;/Name&gt;&lt;Member Code="MW" HasOnlyUnitMetadata="false"&gt;&lt;Name LocaleIsoCode="en"&gt;All persons&lt;/Name&gt;&lt;Name LocaleIsoCode="fr"&gt;Ensemble des personnes&lt;/Name&gt;&lt;/Member&gt;&lt;/Dimension&gt;&lt;Dimension Code="AGE" CommonCode="LFS_AGE" Display="labels"&gt;&lt;Name LocaleIsoCode="en"&gt;Age&lt;/Name&gt;&lt;Name LocaleIsoCode="fr"&gt;Age&lt;/Name&gt;&lt;Member Code="1519" HasOnlyUnitMetadata="false"&gt;&lt;Name LocaleIsoCode="en"&gt;15 to 19&lt;/Name&gt;&lt;Name LocaleIsoCode="fr"&gt;15 à 19&lt;/Name&gt;&lt;/Member&gt;&lt;Member Code="1524" HasOnlyUnitMetadata="false"&gt;&lt;Name LocaleIsoCode="en"&gt;15 to 24&lt;/Name&gt;&lt;Name LocaleIsoCode="fr"&gt;15 à 24&lt;/Name&gt;&lt;/Member&gt;&lt;Member Code="1564" HasOnlyUnitMetadata="false"&gt;&lt;Name LocaleIsoCode="en"&gt;15 to 64&lt;/Name&gt;&lt;Name LocaleIsoCode="fr"&gt;15 à 64&lt;/Name&gt;&lt;/Member&gt;&lt;Member Code="2024" HasOnlyUnitMetadata="false"&gt;&lt;Name LocaleIsoCode="en"&gt;20 to 24&lt;/Name&gt;&lt;Name LocaleIsoCode="fr"&gt;20 à 24&lt;/Name&gt;&lt;/Member&gt;&lt;Member Code="2529" HasOnlyUnitMetadata="false"&gt;&lt;Name LocaleIsoCode="en"&gt;25 to 29&lt;/Name&gt;&lt;Name LocaleIsoCode="fr"&gt;25 à 29&lt;/Name&gt;&lt;/Member&gt;&lt;Member Code="2534" HasOnlyUnitMetadata="false"&gt;&lt;Name LocaleIsoCode="en"&gt;25 to 34&lt;/Name&gt;&lt;Name LocaleIsoCode="fr"&gt;25 à 34&lt;/Name&gt;&lt;/Member&gt;&lt;Member Code="2539" HasOnlyUnitMetadata="false"&gt;&lt;Name LocaleIsoCode="en"&gt;25 to 39&lt;/Name&gt;&lt;Name LocaleIsoCode="fr"&gt;25 à 39&lt;/Name&gt;&lt;/Member&gt;&lt;Member Code="2554" HasOnlyUnitMetadata="false"&gt;&lt;Name LocaleIsoCode="en"&gt;25 to 54&lt;/Name&gt;&lt;Name LocaleIsoCode="fr"&gt;25 à 54&lt;/Name&gt;&lt;/Member&gt;&lt;Member Code="2564" HasOnlyUnitMetadata="false"&gt;&lt;Name LocaleIsoCode="en"&gt;25 to 64&lt;/Name&gt;&lt;Name LocaleIsoCode="fr"&gt;25 à 64&lt;/Name&gt;&lt;/Member&gt;&lt;Member Code="3034" HasOnlyUnitMetadata="false"&gt;&lt;Name LocaleIsoCode="en"&gt;30 to 34&lt;/Name&gt;&lt;Name LocaleIsoCode="fr"&gt;30 à 34&lt;/Name&gt;&lt;/Member&gt;&lt;Member Code="3039" HasOnlyUnitMetadata="false"&gt;&lt;Name LocaleIsoCode="en"&gt;30 to 39&lt;/Name&gt;&lt;Name LocaleIsoCode="fr"&gt;30 à 39&lt;/Name&gt;&lt;/Member&gt;&lt;Member Code="3539" HasOnlyUnitMetadata="false"&gt;&lt;Name LocaleIsoCode="en"&gt;35 to 39&lt;/Name&gt;&lt;Name LocaleIsoCode="fr"&gt;35 à 39&lt;/Name&gt;&lt;/Member&gt;&lt;Member Code="3544" HasOnlyUnitMetadata="false"&gt;&lt;Name LocaleIsoCode="en"&gt;35 to 44&lt;/Name&gt;&lt;Name LocaleIsoCode="fr"&gt;35 à 44&lt;/Name&gt;&lt;/Member&gt;&lt;Member Code="4044" HasOnlyUnitMetadata="false"&gt;&lt;Name LocaleIsoCode="en"&gt;40 to 44&lt;/Name&gt;&lt;Name LocaleIsoCode="fr"&gt;40 à 44&lt;/Name&gt;&lt;/Member&gt;&lt;Member Code="4049" HasOnlyUnitMetadata="false"&gt;&lt;Name LocaleIsoCode="en"&gt;40 to 49&lt;/Name&gt;&lt;Name LocaleIsoCode="fr"&gt;40 à 49&lt;/Name&gt;&lt;/Member&gt;&lt;Member Code="4549" HasOnlyUnitMetadata="false"&gt;&lt;Name LocaleIsoCode="en"&gt;45 to 49&lt;/Name&gt;&lt;Name LocaleIsoCode="fr"&gt;45 à 49&lt;/Name&gt;&lt;/Member&gt;&lt;Member Code="4554" HasOnlyUnitMetadata="false"&gt;&lt;Name LocaleIsoCode="en"&gt;45 to 54&lt;/Name&gt;&lt;Name LocaleIsoCode="fr"&gt;45 à 54&lt;/Name&gt;&lt;/Member&gt;&lt;Member Code="5054" HasOnlyUnitMetadata="false"&gt;&lt;Name LocaleIsoCode="en"&gt;50 to 54&lt;/Name&gt;&lt;Name LocaleIsoCode="fr"&gt;50 à 54&lt;/Name&gt;&lt;/Member&gt;&lt;Member Code="5059" HasOnlyUnitMetadata="false"&gt;&lt;Name LocaleIsoCode="en"&gt;50 to 59&lt;/Name&gt;&lt;Name LocaleIsoCode="fr"&gt;50 à 59&lt;/Name&gt;&lt;/Member&gt;&lt;Member Code="5559" HasOnlyUnitMetadata="false"&gt;&lt;Name LocaleIsoCode="en"&gt;55 to 59&lt;/Name&gt;&lt;Name LocaleIsoCode="fr"&gt;55 à 59&lt;/Name&gt;&lt;/Member&gt;&lt;Member Code="5564" HasOnlyUnitMetadata="false"&gt;&lt;Name LocaleIsoCode="en"&gt;55 to 64&lt;/Name&gt;&lt;Name LocaleIsoCode="fr"&gt;55 à 64&lt;/Name&gt;&lt;/Member&gt;&lt;Member Code="6064" HasOnlyUnitMetadata="false"&gt;&lt;Name LocaleIsoCode="en"&gt;60 to 64&lt;/Name&gt;&lt;Name LocaleIsoCode="fr"&gt;60 à 64&lt;/Name&gt;&lt;/Member&gt;&lt;Member Code="6099" HasOnlyUnitMetadata="false"&gt;&lt;Name LocaleIsoCode="en"&gt;60+&lt;/Name&gt;&lt;Name LocaleIsoCode="fr"&gt;60+&lt;/Name&gt;&lt;/Member&gt;&lt;Member Code="6569" HasOnlyUnitMetadata="false" IsDisplayed="true"&gt;&lt;Name LocaleIsoCode="en"&gt;65 to 69&lt;/Name&gt;&lt;Name LocaleIsoCode="fr"&gt;65 à 69&lt;/Name&gt;&lt;/Member&gt;&lt;Member Code="6574" HasOnlyUnitMetadata="false"&gt;&lt;Name LocaleIsoCode="en"&gt;65 to 74&lt;/Name&gt;&lt;Name LocaleIsoCode="fr"&gt;65 à 74&lt;/Name&gt;&lt;/Member&gt;&lt;Member Code="6599" HasOnlyUnitMetadata="false"&gt;&lt;Name LocaleIsoCode="en"&gt;65+&lt;/Name&gt;&lt;Name LocaleIsoCode="fr"&gt;65+&lt;/Name&gt;&lt;/Member&gt;&lt;Member Code="7074" HasOnlyUnitMetadata="false"&gt;&lt;Name LocaleIsoCode="en"&gt;70 to 74&lt;/Name&gt;&lt;Name LocaleIsoCode="fr"&gt;70 à 74&lt;/Name&gt;&lt;/Member&gt;&lt;Member Code="7099" HasOnlyUnitMetadata="false"&gt;&lt;Name LocaleIsoCode="en"&gt;70+&lt;/Name&gt;&lt;Name LocaleIsoCode="fr"&gt;70+&lt;/Name&gt;&lt;/Member&gt;&lt;Member Code="7599" HasOnlyUnitMetadata="false"&gt;&lt;Name LocaleIsoCode="en"&gt;75+&lt;/Name&gt;&lt;Name LocaleIsoCode="fr"&gt;75+&lt;/Name&gt;&lt;/Member&gt;&lt;Member Code="900000" HasOnlyUnitMetadata="false"&gt;&lt;Name LocaleIsoCode="en"&gt;Total&lt;/Name&gt;&lt;Name LocaleIsoCode="fr"&gt;Total&lt;/Name&gt;&lt;/Member&gt;&lt;Member Code="7579" HasOnlyUnitMetadata="false"&gt;&lt;Name LocaleIsoCode="en"&gt;75 to 79+&lt;/Name&gt;&lt;Name LocaleIsoCode="fr"&gt;75 à 79&lt;/Name&gt;&lt;/Member&gt;&lt;Member Code="8099" HasOnlyUnitMetadata="false"&gt;&lt;Name LocaleIsoCode="en"&gt;80+&lt;/Name&gt;&lt;Name LocaleIsoCode="fr"&gt;80+&lt;/Name&gt;&lt;/Member&gt;&lt;/Dimension&gt;&lt;Dimension Code="SERIES" CommonCode="LFS_SERIES" Display="labels"&gt;&lt;Name LocaleIsoCode="en"&gt;Series&lt;/Name&gt;&lt;Name LocaleIsoCode="fr"&gt;Série&lt;/Name&gt;&lt;Member Code="EPR" HasOnlyUnitMetadata="false"&gt;&lt;Name LocaleIsoCode="en"&gt;Employment/population ratio&lt;/Name&gt;&lt;Name LocaleIsoCode="fr"&gt;Rapport emploi/population&lt;/Name&gt;&lt;/Member&gt;&lt;Member Code="LFPR" HasOnlyUnitMetadata="false"&gt;&lt;Name LocaleIsoCode="en"&gt;Labour force participation rate&lt;/Name&gt;&lt;Name LocaleIsoCode="fr"&gt;Taux d'activité&lt;/Name&gt;&lt;/Member&gt;&lt;Member Code="UR" HasOnlyUnitMetadata="false"&gt;&lt;Name LocaleIsoCode="en"&gt;Unemployment rate&lt;/Name&gt;&lt;Name LocaleIsoCode="fr"&gt;Taux de chômage&lt;/Name&gt;&lt;/Member&gt;&lt;/Dimension&gt;&lt;Dimension Code="FREQ" CommonCode="FREQUENCY" Display="labels"&gt;&lt;Name LocaleIsoCode="en"&gt;Frequency&lt;/Name&gt;&lt;Name LocaleIsoCode="fr"&gt;Fréquence&lt;/Name&gt;&lt;Member Code="A"&gt;&lt;Name LocaleIsoCode="en"&gt;Annual&lt;/Name&gt;&lt;Name LocaleIsoCode="fr"&gt;Annuelle&lt;/Name&gt;&lt;/Member&gt;&lt;/Dimension&gt;&lt;WBOSInformations&gt;&lt;TimeDimension WebTreeWasUsed="false"&gt;&lt;StartCodes Annual="2000" /&gt;&lt;/TimeDimension&gt;&lt;/WBOSInformations&gt;&lt;Tabulation Axis="horizontal"&gt;&lt;Dimension Code="TIME" CommonCode="TIME" /&gt;&lt;/Tabulation&gt;&lt;Tabulation Axis="vertical"&gt;&lt;Dimension Code="COUNTRY" CommonCode="LFS_COUNTRY" /&gt;&lt;Dimension Code="SEX" CommonCode="LFS_SEX" /&gt;&lt;/Tabulation&gt;&lt;Tabulation Axis="page"&gt;&lt;Dimension Code="FREQ" CommonCode="FREQUENCY" /&gt;&lt;Dimension Code="SERIES" CommonCode="LFS_SERIES" /&gt;&lt;Dimension Code="AGE" CommonCode="LFS_AGE" /&gt;&lt;Dimension xmlns="" Code="FAKEUNITDIM" /&gt;&lt;/Tabulation&gt;&lt;Formatting&gt;&lt;Labels LocaleIsoCode="en" /&gt;&lt;Power&gt;0&lt;/Power&gt;&lt;Decimals&gt;1&lt;/Decimals&gt;&lt;SkipEmptyLines&gt;false&lt;/SkipEmptyLines&gt;&lt;SkipEmptyCols&gt;false&lt;/SkipEmptyCols&gt;&lt;SkipLineHierarchy&gt;false&lt;/SkipLineHierarchy&gt;&lt;SkipColHierarchy&gt;false&lt;/SkipColHierarchy&gt;&lt;Page&gt;1&lt;/Page&gt;&lt;/Formatting&gt;&lt;Dimension Code="FAKEUNITDIM" xmlns=""&gt;&lt;Name LocaleIsoCode="en"&gt;Unit&lt;/Name&gt;&lt;Name LocaleIsoCode="fr"&gt;Unité&lt;/Name&gt;&lt;Member Code="FAKEUNITMEMBERCODE"&gt;&lt;Name LocaleIsoCode="en"&gt;Default Unit&lt;/Name&gt;&lt;Name LocaleIsoCode="fr"&gt;Unité par défaut&lt;/Name&gt;&lt;/Member&gt;&lt;/Dimension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Name LocaleIsoCode="en"&gt;Employment-population ratios&lt;/Name&gt;&lt;AbsoluteUri&gt;http://dotstat.oecd.org//View.aspx?QueryId=64196&amp;amp;QueryType=Public&amp;amp;Lang=en&lt;/AbsoluteUri&gt;&lt;/Query&gt;&lt;/WebTableParameter&gt;</t>
  </si>
  <si>
    <t>65 to 69</t>
  </si>
  <si>
    <t>&lt;?xml version="1.0"?&gt;&lt;WebTableParameter xmlns:xsd="http://www.w3.org/2001/XMLSchema" xmlns:xsi="http://www.w3.org/2001/XMLSchema-instance" xmlns=""&gt;&lt;DataTable Code="LFS_SEXAGE_I_R" HasMetadata="true"&gt;&lt;Name LocaleIsoCode="en"&gt;LFS by sex and age - indicators&lt;/Name&gt;&lt;Name LocaleIsoCode="fr"&gt;Données sur la marché du travail par sexe et âge - indicateurs&lt;/Name&gt;&lt;Dimension Code="COUNTRY" CommonCode="LFS_COUNTRY" Display="labels"&gt;&lt;Name LocaleIsoCode="en"&gt;Country&lt;/Name&gt;&lt;Name LocaleIsoCode="fr"&gt;Pays&lt;/Name&gt;&lt;Member Code="AUS" HasOnlyUnitMetadata="false"&gt;&lt;Name LocaleIsoCode="en"&gt;Australia&lt;/Name&gt;&lt;Name LocaleIsoCode="fr"&gt;Australie&lt;/Name&gt;&lt;/Member&gt;&lt;Member Code="AUT" HasOnlyUnitMetadata="false"&gt;&lt;Name LocaleIsoCode="en"&gt;Austria&lt;/Name&gt;&lt;Name LocaleIsoCode="fr"&gt;Autriche&lt;/Name&gt;&lt;/Member&gt;&lt;Member Code="BEL" HasOnlyUnitMetadata="false"&gt;&lt;Name LocaleIsoCode="en"&gt;Belgium&lt;/Name&gt;&lt;Name LocaleIsoCode="fr"&gt;Belgique&lt;/Name&gt;&lt;/Member&gt;&lt;Member Code="CAN" HasOnlyUnitMetadata="false"&gt;&lt;Name LocaleIsoCode="en"&gt;Canada&lt;/Name&gt;&lt;Name LocaleIsoCode="fr"&gt;Canada&lt;/Name&gt;&lt;/Member&gt;&lt;Member Code="CHL" HasOnlyUnitMetadata="false"&gt;&lt;Name LocaleIsoCode="en"&gt;Chile&lt;/Name&gt;&lt;Name LocaleIsoCode="fr"&gt;Chili&lt;/Name&gt;&lt;/Member&gt;&lt;Member Code="CZE" HasOnlyUnitMetadata="false"&gt;&lt;Name LocaleIsoCode="en"&gt;Czech Republic&lt;/Name&gt;&lt;Name LocaleIsoCode="fr"&gt;République tchèque&lt;/Name&gt;&lt;/Member&gt;&lt;Member Code="DNK" HasOnlyUnitMetadata="false"&gt;&lt;Name LocaleIsoCode="en"&gt;Denmark&lt;/Name&gt;&lt;Name LocaleIsoCode="fr"&gt;Danemark&lt;/Name&gt;&lt;/Member&gt;&lt;Member Code="EST" HasOnlyUnitMetadata="false"&gt;&lt;Name LocaleIsoCode="en"&gt;Estonia&lt;/Name&gt;&lt;Name LocaleIsoCode="fr"&gt;Estonie&lt;/Name&gt;&lt;/Member&gt;&lt;Member Code="FIN" HasOnlyUnitMetadata="false"&gt;&lt;Name LocaleIsoCode="en"&gt;Finland&lt;/Name&gt;&lt;Name LocaleIsoCode="fr"&gt;Finlande&lt;/Name&gt;&lt;/Member&gt;&lt;Member Code="FRA" HasOnlyUnitMetadata="false"&gt;&lt;Name LocaleIsoCode="en"&gt;France&lt;/Name&gt;&lt;Name LocaleIsoCode="fr"&gt;France&lt;/Name&gt;&lt;/Member&gt;&lt;Member Code="DEU" HasOnlyUnitMetadata="false"&gt;&lt;Name LocaleIsoCode="en"&gt;Germany&lt;/Name&gt;&lt;Name LocaleIsoCode="fr"&gt;Allemagne&lt;/Name&gt;&lt;/Member&gt;&lt;Member Code="GRC" HasOnlyUnitMetadata="false"&gt;&lt;Name LocaleIsoCode="en"&gt;Greece&lt;/Name&gt;&lt;Name LocaleIsoCode="fr"&gt;Grèce&lt;/Name&gt;&lt;/Member&gt;&lt;Member Code="HUN" HasOnlyUnitMetadata="false"&gt;&lt;Name LocaleIsoCode="en"&gt;Hungary&lt;/Name&gt;&lt;Name LocaleIsoCode="fr"&gt;Hongrie&lt;/Name&gt;&lt;/Member&gt;&lt;Member Code="ISL" HasOnlyUnitMetadata="false"&gt;&lt;Name LocaleIsoCode="en"&gt;Iceland&lt;/Name&gt;&lt;Name LocaleIsoCode="fr"&gt;Islande&lt;/Name&gt;&lt;/Member&gt;&lt;Member Code="IRL" HasOnlyUnitMetadata="false"&gt;&lt;Name LocaleIsoCode="en"&gt;Ireland&lt;/Name&gt;&lt;Name LocaleIsoCode="fr"&gt;Irlande&lt;/Name&gt;&lt;/Member&gt;&lt;Member Code="ISR" HasOnlyUnitMetadata="false"&gt;&lt;Name LocaleIsoCode="en"&gt;Israel&lt;/Name&gt;&lt;Name LocaleIsoCode="fr"&gt;Israel&lt;/Name&gt;&lt;/Member&gt;&lt;Member Code="ITA" HasOnlyUnitMetadata="false"&gt;&lt;Name LocaleIsoCode="en"&gt;Italy&lt;/Name&gt;&lt;Name LocaleIsoCode="fr"&gt;Italie&lt;/Name&gt;&lt;/Member&gt;&lt;Member Code="JPN" HasOnlyUnitMetadata="false"&gt;&lt;Name LocaleIsoCode="en"&gt;Japan&lt;/Name&gt;&lt;Name LocaleIsoCode="fr"&gt;Japon&lt;/Name&gt;&lt;/Member&gt;&lt;Member Code="KOR" HasOnlyUnitMetadata="false"&gt;&lt;Name LocaleIsoCode="en"&gt;Korea&lt;/Name&gt;&lt;Name LocaleIsoCode="fr"&gt;Corée&lt;/Name&gt;&lt;/Member&gt;&lt;Member Code="LVA" HasOnlyUnitMetadata="false"&gt;&lt;Name LocaleIsoCode="en"&gt;Latvia&lt;/Name&gt;&lt;Name LocaleIsoCode="fr"&gt;Lettonie&lt;/Name&gt;&lt;/Member&gt;&lt;Member Code="LUX" HasOnlyUnitMetadata="false"&gt;&lt;Name LocaleIsoCode="en"&gt;Luxembourg&lt;/Name&gt;&lt;Name LocaleIsoCode="fr"&gt;Luxembourg&lt;/Name&gt;&lt;/Member&gt;&lt;Member Code="MEX" HasOnlyUnitMetadata="false"&gt;&lt;Name LocaleIsoCode="en"&gt;Mexico&lt;/Name&gt;&lt;Name LocaleIsoCode="fr"&gt;Mexique&lt;/Name&gt;&lt;/Member&gt;&lt;Member Code="NLD" HasOnlyUnitMetadata="false"&gt;&lt;Name LocaleIsoCode="en"&gt;Netherlands&lt;/Name&gt;&lt;Name LocaleIsoCode="fr"&gt;Pays Bas&lt;/Name&gt;&lt;/Member&gt;&lt;Member Code="NZL" HasOnlyUnitMetadata="false"&gt;&lt;Name LocaleIsoCode="en"&gt;New Zealand&lt;/Name&gt;&lt;Name LocaleIsoCode="fr"&gt;Nouvelle-Zélande&lt;/Name&gt;&lt;/Member&gt;&lt;Member Code="NOR" HasOnlyUnitMetadata="false"&gt;&lt;Name LocaleIsoCode="en"&gt;Norway&lt;/Name&gt;&lt;Name LocaleIsoCode="fr"&gt;Norvège&lt;/Name&gt;&lt;/Member&gt;&lt;Member Code="POL" HasOnlyUnitMetadata="false"&gt;&lt;Name LocaleIsoCode="en"&gt;Poland&lt;/Name&gt;&lt;Name LocaleIsoCode="fr"&gt;Pologne&lt;/Name&gt;&lt;/Member&gt;&lt;Member Code="PRT" HasOnlyUnitMetadata="false"&gt;&lt;Name LocaleIsoCode="en"&gt;Portugal&lt;/Name&gt;&lt;Name LocaleIsoCode="fr"&gt;Portugal&lt;/Name&gt;&lt;/Member&gt;&lt;Member Code="SVK" HasOnlyUnitMetadata="false"&gt;&lt;Name LocaleIsoCode="en"&gt;Slovak Republic&lt;/Name&gt;&lt;Name LocaleIsoCode="fr"&gt;République slovaque&lt;/Name&gt;&lt;/Member&gt;&lt;Member Code="SVN" HasOnlyUnitMetadata="false"&gt;&lt;Name LocaleIsoCode="en"&gt;Slovenia&lt;/Name&gt;&lt;Name LocaleIsoCode="fr"&gt;Slovenie&lt;/Name&gt;&lt;/Member&gt;&lt;Member Code="ESP" HasOnlyUnitMetadata="false"&gt;&lt;Name LocaleIsoCode="en"&gt;Spain&lt;/Name&gt;&lt;Name LocaleIsoCode="fr"&gt;Espagne&lt;/Name&gt;&lt;/Member&gt;&lt;Member Code="SWE" HasOnlyUnitMetadata="false"&gt;&lt;Name LocaleIsoCode="en"&gt;Sweden&lt;/Name&gt;&lt;Name LocaleIsoCode="fr"&gt;Suède&lt;/Name&gt;&lt;/Member&gt;&lt;Member Code="CHE" HasOnlyUnitMetadata="false"&gt;&lt;Name LocaleIsoCode="en"&gt;Switzerland&lt;/Name&gt;&lt;Name LocaleIsoCode="fr"&gt;Suisse&lt;/Name&gt;&lt;/Member&gt;&lt;Member Code="TUR" HasOnlyUnitMetadata="false"&gt;&lt;Name LocaleIsoCode="en"&gt;Turkey&lt;/Name&gt;&lt;Name LocaleIsoCode="fr"&gt;Turquie&lt;/Name&gt;&lt;/Member&gt;&lt;Member Code="GBR" HasOnlyUnitMetadata="false"&gt;&lt;Name LocaleIsoCode="en"&gt;United Kingdom&lt;/Name&gt;&lt;Name LocaleIsoCode="fr"&gt;Royaume-Uni&lt;/Name&gt;&lt;/Member&gt;&lt;Member Code="USA" HasOnlyUnitMetadata="false"&gt;&lt;Name LocaleIsoCode="en"&gt;United States&lt;/Name&gt;&lt;Name LocaleIsoCode="fr"&gt;États-Unis&lt;/Name&gt;&lt;/Member&gt;&lt;Member Code="OECD" HasOnlyUnitMetadata="false"&gt;&lt;Name LocaleIsoCode="en"&gt;OECD countries&lt;/Name&gt;&lt;Name LocaleIsoCode="fr"&gt;Pays OCDE&lt;/Name&gt;&lt;/Member&gt;&lt;Member Code="COL" HasOnlyUnitMetadata="false"&gt;&lt;Name LocaleIsoCode="en"&gt;Colombia&lt;/Name&gt;&lt;Name LocaleIsoCode="fr"&gt;Colombie&lt;/Name&gt;&lt;/Member&gt;&lt;Member Code="BRA" HasOnlyUnitMetadata="false"&gt;&lt;Name LocaleIsoCode="en"&gt;Brazil&lt;/Name&gt;&lt;Name LocaleIsoCode="fr"&gt;Brésil&lt;/Name&gt;&lt;/Member&gt;&lt;Member Code="CHN" HasOnlyUnitMetadata="false"&gt;&lt;Name LocaleIsoCode="en"&gt;China&lt;/Name&gt;&lt;Name LocaleIsoCode="fr"&gt;Chine&lt;/Name&gt;&lt;/Member&gt;&lt;Member Code="IND" HasOnlyUnitMetadata="false"&gt;&lt;Name LocaleIsoCode="en"&gt;India&lt;/Name&gt;&lt;Name LocaleIsoCode="fr"&gt;Inde&lt;/Name&gt;&lt;/Member&gt;&lt;Member Code="IDN" HasOnlyUnitMetadata="false"&gt;&lt;Name LocaleIsoCode="en"&gt;Indonesia&lt;/Name&gt;&lt;Name LocaleIsoCode="fr"&gt;Indonesie&lt;/Name&gt;&lt;/Member&gt;&lt;Member Code="RUS" HasOnlyUnitMetadata="false"&gt;&lt;Name LocaleIsoCode="en"&gt;Russian Federation&lt;/Name&gt;&lt;Name LocaleIsoCode="fr"&gt;Fédération de Russie&lt;/Name&gt;&lt;/Member&gt;&lt;Member Code="ZAF" HasOnlyUnitMetadata="false"&gt;&lt;Name LocaleIsoCode="en"&gt;South Africa&lt;/Name&gt;&lt;Name LocaleIsoCode="fr"&gt;Afrique de Sud&lt;/Name&gt;&lt;/Member&gt;&lt;/Dimension&gt;&lt;Dimension Code="TIME" CommonCode="TIME" Display="labels"&gt;&lt;Name LocaleIsoCode="en"&gt;Time&lt;/Name&gt;&lt;Name LocaleIsoCode="fr"&gt;Temps&lt;/Name&gt;&lt;Member Code="2000"&gt;&lt;Name LocaleIsoCode="en"&gt;2000&lt;/Name&gt;&lt;Name LocaleIsoCode="fr"&gt;2000&lt;/Name&gt;&lt;/Member&gt;&lt;Member Code="2001"&gt;&lt;Name LocaleIsoCode="en"&gt;2001&lt;/Name&gt;&lt;Name LocaleIsoCode="fr"&gt;2001&lt;/Name&gt;&lt;/Member&gt;&lt;Member Code="2002"&gt;&lt;Name LocaleIsoCode="en"&gt;2002&lt;/Name&gt;&lt;Name LocaleIsoCode="fr"&gt;2002&lt;/Name&gt;&lt;/Member&gt;&lt;Member Code="2003"&gt;&lt;Name LocaleIsoCode="en"&gt;2003&lt;/Name&gt;&lt;Name LocaleIsoCode="fr"&gt;2003&lt;/Name&gt;&lt;/Member&gt;&lt;Member Code="2004"&gt;&lt;Name LocaleIsoCode="en"&gt;2004&lt;/Name&gt;&lt;Name LocaleIsoCode="fr"&gt;2004&lt;/Name&gt;&lt;/Member&gt;&lt;Member Code="2005"&gt;&lt;Name LocaleIsoCode="en"&gt;2005&lt;/Name&gt;&lt;Name LocaleIsoCode="fr"&gt;2005&lt;/Name&gt;&lt;/Member&gt;&lt;Member Code="2006"&gt;&lt;Name LocaleIsoCode="en"&gt;2006&lt;/Name&gt;&lt;Name LocaleIsoCode="fr"&gt;2006&lt;/Name&gt;&lt;/Member&gt;&lt;Member Code="2007"&gt;&lt;Name LocaleIsoCode="en"&gt;2007&lt;/Name&gt;&lt;Name LocaleIsoCode="fr"&gt;2007&lt;/Name&gt;&lt;/Member&gt;&lt;Member Code="2008"&gt;&lt;Name LocaleIsoCode="en"&gt;2008&lt;/Name&gt;&lt;Name LocaleIsoCode="fr"&gt;2008&lt;/Name&gt;&lt;/Member&gt;&lt;Member Code="2009"&gt;&lt;Name LocaleIsoCode="en"&gt;2009&lt;/Name&gt;&lt;Name LocaleIsoCode="fr"&gt;2009&lt;/Name&gt;&lt;/Member&gt;&lt;Member Code="2010"&gt;&lt;Name LocaleIsoCode="en"&gt;2010&lt;/Name&gt;&lt;Name LocaleIsoCode="fr"&gt;2010&lt;/Name&gt;&lt;/Member&gt;&lt;Member Code="2011"&gt;&lt;Name LocaleIsoCode="en"&gt;2011&lt;/Name&gt;&lt;Name LocaleIsoCode="fr"&gt;2011&lt;/Name&gt;&lt;/Member&gt;&lt;Member Code="2012"&gt;&lt;Name LocaleIsoCode="en"&gt;2012&lt;/Name&gt;&lt;Name LocaleIsoCode="fr"&gt;2012&lt;/Name&gt;&lt;/Member&gt;&lt;Member Code="2013"&gt;&lt;Name LocaleIsoCode="en"&gt;2013&lt;/Name&gt;&lt;Name LocaleIsoCode="fr"&gt;2013&lt;/Name&gt;&lt;/Member&gt;&lt;Member Code="2014"&gt;&lt;Name LocaleIsoCode="en"&gt;2014&lt;/Name&gt;&lt;Name LocaleIsoCode="fr"&gt;2014&lt;/Name&gt;&lt;/Member&gt;&lt;Member Code="2015"&gt;&lt;Name LocaleIsoCode="en"&gt;2015&lt;/Name&gt;&lt;Name LocaleIsoCode="fr"&gt;2015&lt;/Name&gt;&lt;/Member&gt;&lt;Member Code="2016"&gt;&lt;Name LocaleIsoCode="en"&gt;2016&lt;/Name&gt;&lt;Name LocaleIsoCode="fr"&gt;2016&lt;/Name&gt;&lt;/Member&gt;&lt;/Dimension&gt;&lt;Dimension Code="SEX" CommonCode="LFS_SEX" Display="labels"&gt;&lt;Name LocaleIsoCode="en"&gt;Sex&lt;/Name&gt;&lt;Name LocaleIsoCode="fr"&gt;Sexe&lt;/Name&gt;&lt;Member Code="MW" HasOnlyUnitMetadata="false"&gt;&lt;Name LocaleIsoCode="en"&gt;All persons&lt;/Name&gt;&lt;Name LocaleIsoCode="fr"&gt;Ensemble des personnes&lt;/Name&gt;&lt;/Member&gt;&lt;/Dimension&gt;&lt;Dimension Code="AGE" CommonCode="LFS_AGE" Display="labels"&gt;&lt;Name LocaleIsoCode="en"&gt;Age&lt;/Name&gt;&lt;Name LocaleIsoCode="fr"&gt;Age&lt;/Name&gt;&lt;Member Code="1519" HasOnlyUnitMetadata="false"&gt;&lt;Name LocaleIsoCode="en"&gt;15 to 19&lt;/Name&gt;&lt;Name LocaleIsoCode="fr"&gt;15 à 19&lt;/Name&gt;&lt;/Member&gt;&lt;Member Code="1524" HasOnlyUnitMetadata="false"&gt;&lt;Name LocaleIsoCode="en"&gt;15 to 24&lt;/Name&gt;&lt;Name LocaleIsoCode="fr"&gt;15 à 24&lt;/Name&gt;&lt;/Member&gt;&lt;Member Code="1564" HasOnlyUnitMetadata="false"&gt;&lt;Name LocaleIsoCode="en"&gt;15 to 64&lt;/Name&gt;&lt;Name LocaleIsoCode="fr"&gt;15 à 64&lt;/Name&gt;&lt;/Member&gt;&lt;Member Code="2024" HasOnlyUnitMetadata="false"&gt;&lt;Name LocaleIsoCode="en"&gt;20 to 24&lt;/Name&gt;&lt;Name LocaleIsoCode="fr"&gt;20 à 24&lt;/Name&gt;&lt;/Member&gt;&lt;Member Code="2529" HasOnlyUnitMetadata="false"&gt;&lt;Name LocaleIsoCode="en"&gt;25 to 29&lt;/Name&gt;&lt;Name LocaleIsoCode="fr"&gt;25 à 29&lt;/Name&gt;&lt;/Member&gt;&lt;Member Code="2534" HasOnlyUnitMetadata="false"&gt;&lt;Name LocaleIsoCode="en"&gt;25 to 34&lt;/Name&gt;&lt;Name LocaleIsoCode="fr"&gt;25 à 34&lt;/Name&gt;&lt;/Member&gt;&lt;Member Code="2539" HasOnlyUnitMetadata="false"&gt;&lt;Name LocaleIsoCode="en"&gt;25 to 39&lt;/Name&gt;&lt;Name LocaleIsoCode="fr"&gt;25 à 39&lt;/Name&gt;&lt;/Member&gt;&lt;Member Code="2554" HasOnlyUnitMetadata="false"&gt;&lt;Name LocaleIsoCode="en"&gt;25 to 54&lt;/Name&gt;&lt;Name LocaleIsoCode="fr"&gt;25 à 54&lt;/Name&gt;&lt;/Member&gt;&lt;Member Code="2564" HasOnlyUnitMetadata="false"&gt;&lt;Name LocaleIsoCode="en"&gt;25 to 64&lt;/Name&gt;&lt;Name LocaleIsoCode="fr"&gt;25 à 64&lt;/Name&gt;&lt;/Member&gt;&lt;Member Code="3034" HasOnlyUnitMetadata="false"&gt;&lt;Name LocaleIsoCode="en"&gt;30 to 34&lt;/Name&gt;&lt;Name LocaleIsoCode="fr"&gt;30 à 34&lt;/Name&gt;&lt;/Member&gt;&lt;Member Code="3039" HasOnlyUnitMetadata="false"&gt;&lt;Name LocaleIsoCode="en"&gt;30 to 39&lt;/Name&gt;&lt;Name LocaleIsoCode="fr"&gt;30 à 39&lt;/Name&gt;&lt;/Member&gt;&lt;Member Code="3539" HasOnlyUnitMetadata="false"&gt;&lt;Name LocaleIsoCode="en"&gt;35 to 39&lt;/Name&gt;&lt;Name LocaleIsoCode="fr"&gt;35 à 39&lt;/Name&gt;&lt;/Member&gt;&lt;Member Code="3544" HasOnlyUnitMetadata="false"&gt;&lt;Name LocaleIsoCode="en"&gt;35 to 44&lt;/Name&gt;&lt;Name LocaleIsoCode="fr"&gt;35 à 44&lt;/Name&gt;&lt;/Member&gt;&lt;Member Code="4044" HasOnlyUnitMetadata="false"&gt;&lt;Name LocaleIsoCode="en"&gt;40 to 44&lt;/Name&gt;&lt;Name LocaleIsoCode="fr"&gt;40 à 44&lt;/Name&gt;&lt;/Member&gt;&lt;Member Code="4049" HasOnlyUnitMetadata="false"&gt;&lt;Name LocaleIsoCode="en"&gt;40 to 49&lt;/Name&gt;&lt;Name LocaleIsoCode="fr"&gt;40 à 49&lt;/Name&gt;&lt;/Member&gt;&lt;Member Code="4549" HasOnlyUnitMetadata="false"&gt;&lt;Name LocaleIsoCode="en"&gt;45 to 49&lt;/Name&gt;&lt;Name LocaleIsoCode="fr"&gt;45 à 49&lt;/Name&gt;&lt;/Member&gt;&lt;Member Code="4554" HasOnlyUnitMetadata="false"&gt;&lt;Name LocaleIsoCode="en"&gt;45 to 54&lt;/Name&gt;&lt;Name LocaleIsoCode="fr"&gt;45 à 54&lt;/Name&gt;&lt;/Member&gt;&lt;Member Code="5054" HasOnlyUnitMetadata="false"&gt;&lt;Name LocaleIsoCode="en"&gt;50 to 54&lt;/Name&gt;&lt;Name LocaleIsoCode="fr"&gt;50 à 54&lt;/Name&gt;&lt;/Member&gt;&lt;Member Code="5059" HasOnlyUnitMetadata="false"&gt;&lt;Name LocaleIsoCode="en"&gt;50 to 59&lt;/Name&gt;&lt;Name LocaleIsoCode="fr"&gt;50 à 59&lt;/Name&gt;&lt;/Member&gt;&lt;Member Code="5559" HasOnlyUnitMetadata="false"&gt;&lt;Name LocaleIsoCode="en"&gt;55 to 59&lt;/Name&gt;&lt;Name LocaleIsoCode="fr"&gt;55 à 59&lt;/Name&gt;&lt;/Member&gt;&lt;Member Code="5564" HasOnlyUnitMetadata="false" IsDisplayed="true"&gt;&lt;Name LocaleIsoCode="en"&gt;55 to 64&lt;/Name&gt;&lt;Name LocaleIsoCode="fr"&gt;55 à 64&lt;/Name&gt;&lt;/Member&gt;&lt;Member Code="6064" HasOnlyUnitMetadata="false"&gt;&lt;Name LocaleIsoCode="en"&gt;60 to 64&lt;/Name&gt;&lt;Name LocaleIsoCode="fr"&gt;60 à 64&lt;/Name&gt;&lt;/Member&gt;&lt;Member Code="6099" HasOnlyUnitMetadata="false"&gt;&lt;Name LocaleIsoCode="en"&gt;60+&lt;/Name&gt;&lt;Name LocaleIsoCode="fr"&gt;60+&lt;/Name&gt;&lt;/Member&gt;&lt;Member Code="6569" HasOnlyUnitMetadata="false"&gt;&lt;Name LocaleIsoCode="en"&gt;65 to 69&lt;/Name&gt;&lt;Name LocaleIsoCode="fr"&gt;65 à 69&lt;/Name&gt;&lt;/Member&gt;&lt;Member Code="6574" HasOnlyUnitMetadata="false"&gt;&lt;Name LocaleIsoCode="en"&gt;65 to 74&lt;/Name&gt;&lt;Name LocaleIsoCode="fr"&gt;65 à 74&lt;/Name&gt;&lt;/Member&gt;&lt;Member Code="6599" HasOnlyUnitMetadata="false"&gt;&lt;Name LocaleIsoCode="en"&gt;65+&lt;/Name&gt;&lt;Name LocaleIsoCode="fr"&gt;65+&lt;/Name&gt;&lt;/Member&gt;&lt;Member Code="7074" HasOnlyUnitMetadata="false"&gt;&lt;Name LocaleIsoCode="en"&gt;70 to 74&lt;/Name&gt;&lt;Name LocaleIsoCode="fr"&gt;70 à 74&lt;/Name&gt;&lt;/Member&gt;&lt;Member Code="7099" HasOnlyUnitMetadata="false"&gt;&lt;Name LocaleIsoCode="en"&gt;70+&lt;/Name&gt;&lt;Name LocaleIsoCode="fr"&gt;70+&lt;/Name&gt;&lt;/Member&gt;&lt;Member Code="7599" HasOnlyUnitMetadata="false"&gt;&lt;Name LocaleIsoCode="en"&gt;75+&lt;/Name&gt;&lt;Name LocaleIsoCode="fr"&gt;75+&lt;/Name&gt;&lt;/Member&gt;&lt;Member Code="900000" HasOnlyUnitMetadata="false"&gt;&lt;Name LocaleIsoCode="en"&gt;Total&lt;/Name&gt;&lt;Name LocaleIsoCode="fr"&gt;Total&lt;/Name&gt;&lt;/Member&gt;&lt;Member Code="7579" HasOnlyUnitMetadata="false"&gt;&lt;Name LocaleIsoCode="en"&gt;75 to 79+&lt;/Name&gt;&lt;Name LocaleIsoCode="fr"&gt;75 à 79&lt;/Name&gt;&lt;/Member&gt;&lt;Member Code="8099" HasOnlyUnitMetadata="false"&gt;&lt;Name LocaleIsoCode="en"&gt;80+&lt;/Name&gt;&lt;Name LocaleIsoCode="fr"&gt;80+&lt;/Name&gt;&lt;/Member&gt;&lt;/Dimension&gt;&lt;Dimension Code="SERIES" CommonCode="LFS_SERIES" Display="labels"&gt;&lt;Name LocaleIsoCode="en"&gt;Series&lt;/Name&gt;&lt;Name LocaleIsoCode="fr"&gt;Série&lt;/Name&gt;&lt;Member Code="EPR" HasOnlyUnitMetadata="false"&gt;&lt;Name LocaleIsoCode="en"&gt;Employment/population ratio&lt;/Name&gt;&lt;Name LocaleIsoCode="fr"&gt;Rapport emploi/population&lt;/Name&gt;&lt;/Member&gt;&lt;Member Code="LFPR" HasOnlyUnitMetadata="false"&gt;&lt;Name LocaleIsoCode="en"&gt;Labour force participation rate&lt;/Name&gt;&lt;Name LocaleIsoCode="fr"&gt;Taux d'activité&lt;/Name&gt;&lt;/Member&gt;&lt;Member Code="UR" HasOnlyUnitMetadata="false"&gt;&lt;Name LocaleIsoCode="en"&gt;Unemployment rate&lt;/Name&gt;&lt;Name LocaleIsoCode="fr"&gt;Taux de chômage&lt;/Name&gt;&lt;/Member&gt;&lt;/Dimension&gt;&lt;Dimension Code="FREQ" CommonCode="FREQUENCY" Display="labels"&gt;&lt;Name LocaleIsoCode="en"&gt;Frequency&lt;/Name&gt;&lt;Name LocaleIsoCode="fr"&gt;Fréquence&lt;/Name&gt;&lt;Member Code="A"&gt;&lt;Name LocaleIsoCode="en"&gt;Annual&lt;/Name&gt;&lt;Name LocaleIsoCode="fr"&gt;Annuelle&lt;/Name&gt;&lt;/Member&gt;&lt;/Dimension&gt;&lt;WBOSInformations&gt;&lt;TimeDimension WebTreeWasUsed="false"&gt;&lt;StartCodes Annual="2000" /&gt;&lt;/TimeDimension&gt;&lt;/WBOSInformations&gt;&lt;Tabulation Axis="horizontal"&gt;&lt;Dimension Code="TIME" CommonCode="TIME" /&gt;&lt;/Tabulation&gt;&lt;Tabulation Axis="vertical"&gt;&lt;Dimension Code="COUNTRY" CommonCode="LFS_COUNTRY" /&gt;&lt;Dimension Code="SEX" CommonCode="LFS_SEX" /&gt;&lt;/Tabulation&gt;&lt;Tabulation Axis="page"&gt;&lt;Dimension Code="FREQ" CommonCode="FREQUENCY" /&gt;&lt;Dimension Code="SERIES" CommonCode="LFS_SERIES" /&gt;&lt;Dimension Code="AGE" CommonCode="LFS_AGE" /&gt;&lt;Dimension xmlns="" Code="FAKEUNITDIM" /&gt;&lt;/Tabulation&gt;&lt;Formatting&gt;&lt;Labels LocaleIsoCode="en" /&gt;&lt;Power&gt;0&lt;/Power&gt;&lt;Decimals&gt;1&lt;/Decimals&gt;&lt;SkipEmptyLines&gt;false&lt;/SkipEmptyLines&gt;&lt;SkipEmptyCols&gt;false&lt;/SkipEmptyCols&gt;&lt;SkipLineHierarchy&gt;false&lt;/SkipLineHierarchy&gt;&lt;SkipColHierarchy&gt;false&lt;/SkipColHierarchy&gt;&lt;Page&gt;1&lt;/Page&gt;&lt;/Formatting&gt;&lt;Dimension Code="FAKEUNITDIM" xmlns=""&gt;&lt;Name LocaleIsoCode="en"&gt;Unit&lt;/Name&gt;&lt;Name LocaleIsoCode="fr"&gt;Unité&lt;/Name&gt;&lt;Member Code="FAKEUNITMEMBERCODE"&gt;&lt;Name LocaleIsoCode="en"&gt;Default Unit&lt;/Name&gt;&lt;Name LocaleIsoCode="fr"&gt;Unité par défaut&lt;/Name&gt;&lt;/Member&gt;&lt;/Dimension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Name LocaleIsoCode="en"&gt;Employment-population ratios&lt;/Name&gt;&lt;AbsoluteUri&gt;http://dotstat.oecd.org//View.aspx?QueryId=64196&amp;amp;QueryType=Public&amp;amp;Lang=en&lt;/AbsoluteUri&gt;&lt;/Query&gt;&lt;/WebTableParameter&gt;</t>
  </si>
  <si>
    <t>55 to 64</t>
  </si>
  <si>
    <t>Data extracted on 05 Jul 2017 16:26 UTC (GMT) from OECD.Stat</t>
  </si>
  <si>
    <t>Figure 7.6. Employment rates of workers aged 55 to 59, 60 to 64 and 65 to 69 in 2016</t>
  </si>
  <si>
    <t>25 to 54</t>
  </si>
  <si>
    <t>Unemployment rate</t>
  </si>
  <si>
    <t>Costa Rica</t>
  </si>
  <si>
    <t>Lithuania</t>
  </si>
  <si>
    <t>Data extracted on 19 Sep 2017 16:56 UTC (GMT) from OECD.Stat</t>
  </si>
  <si>
    <t>Employment rate</t>
  </si>
  <si>
    <t>Labour force participation rate</t>
  </si>
  <si>
    <t>Data extracted on 19 Sep 2017 17:56 UTC (GMT) from OECD.Stat</t>
  </si>
  <si>
    <t>Total</t>
  </si>
  <si>
    <t>Data extracted on 19 Sep 2017 18:00 UTC (GMT) from OECD.Stat</t>
  </si>
  <si>
    <t>Data extracted on 19 Sep 2017 18:09 UTC (GMT) from OECD.Stat</t>
  </si>
  <si>
    <t>Unemployment rate of prime-age population (25-54)</t>
  </si>
  <si>
    <t>Total unemployment rate</t>
  </si>
  <si>
    <t>&lt;?xml version="1.0"?&gt;&lt;WebTableParameter xmlns:xsd="http://www.w3.org/2001/XMLSchema" xmlns:xsi="http://www.w3.org/2001/XMLSchema-instance" xmlns=""&gt;&lt;DataTable Code="LFS_SEXAGE_I_R" HasMetadata="true"&gt;&lt;Name LocaleIsoCode="en"&gt;LFS by sex and age - indicators&lt;/Name&gt;&lt;Name LocaleIsoCode="fr"&gt;Données sur la marché du travail par sexe et âge - indicateurs&lt;/Name&gt;&lt;Dimension Code="COUNTRY" CommonCode="LFS_COUNTRY" Display="labels"&gt;&lt;Name LocaleIsoCode="en"&gt;Country&lt;/Name&gt;&lt;Name LocaleIsoCode="fr"&gt;Pays&lt;/Name&gt;&lt;Member Code="AUS" HasOnlyUnitMetadata="false"&gt;&lt;Name LocaleIsoCode="en"&gt;Australia&lt;/Name&gt;&lt;Name LocaleIsoCode="fr"&gt;Australie&lt;/Name&gt;&lt;/Member&gt;&lt;Member Code="AUT" HasOnlyUnitMetadata="false"&gt;&lt;Name LocaleIsoCode="en"&gt;Austria&lt;/Name&gt;&lt;Name LocaleIsoCode="fr"&gt;Autriche&lt;/Name&gt;&lt;/Member&gt;&lt;Member Code="BEL" HasOnlyUnitMetadata="false"&gt;&lt;Name LocaleIsoCode="en"&gt;Belgium&lt;/Name&gt;&lt;Name LocaleIsoCode="fr"&gt;Belgique&lt;/Name&gt;&lt;/Member&gt;&lt;Member Code="CAN" HasOnlyUnitMetadata="false"&gt;&lt;Name LocaleIsoCode="en"&gt;Canada&lt;/Name&gt;&lt;Name LocaleIsoCode="fr"&gt;Canada&lt;/Name&gt;&lt;/Member&gt;&lt;Member Code="CHL" HasOnlyUnitMetadata="false"&gt;&lt;Name LocaleIsoCode="en"&gt;Chile&lt;/Name&gt;&lt;Name LocaleIsoCode="fr"&gt;Chili&lt;/Name&gt;&lt;/Member&gt;&lt;Member Code="CZE" HasOnlyUnitMetadata="false"&gt;&lt;Name LocaleIsoCode="en"&gt;Czech Republic&lt;/Name&gt;&lt;Name LocaleIsoCode="fr"&gt;République tchèque&lt;/Name&gt;&lt;/Member&gt;&lt;Member Code="DNK" HasOnlyUnitMetadata="false"&gt;&lt;Name LocaleIsoCode="en"&gt;Denmark&lt;/Name&gt;&lt;Name LocaleIsoCode="fr"&gt;Danemark&lt;/Name&gt;&lt;/Member&gt;&lt;Member Code="EST" HasOnlyUnitMetadata="false"&gt;&lt;Name LocaleIsoCode="en"&gt;Estonia&lt;/Name&gt;&lt;Name LocaleIsoCode="fr"&gt;Estonie&lt;/Name&gt;&lt;/Member&gt;&lt;Member Code="FIN" HasOnlyUnitMetadata="false"&gt;&lt;Name LocaleIsoCode="en"&gt;Finland&lt;/Name&gt;&lt;Name LocaleIsoCode="fr"&gt;Finlande&lt;/Name&gt;&lt;/Member&gt;&lt;Member Code="FRA" HasOnlyUnitMetadata="false"&gt;&lt;Name LocaleIsoCode="en"&gt;France&lt;/Name&gt;&lt;Name LocaleIsoCode="fr"&gt;France&lt;/Name&gt;&lt;/Member&gt;&lt;Member Code="DEU" HasOnlyUnitMetadata="false"&gt;&lt;Name LocaleIsoCode="en"&gt;Germany&lt;/Name&gt;&lt;Name LocaleIsoCode="fr"&gt;Allemagne&lt;/Name&gt;&lt;/Member&gt;&lt;Member Code="GRC" HasOnlyUnitMetadata="false"&gt;&lt;Name LocaleIsoCode="en"&gt;Greece&lt;/Name&gt;&lt;Name LocaleIsoCode="fr"&gt;Grèce&lt;/Name&gt;&lt;/Member&gt;&lt;Member Code="HUN" HasOnlyUnitMetadata="false"&gt;&lt;Name LocaleIsoCode="en"&gt;Hungary&lt;/Name&gt;&lt;Name LocaleIsoCode="fr"&gt;Hongrie&lt;/Name&gt;&lt;/Member&gt;&lt;Member Code="ISL" HasOnlyUnitMetadata="false"&gt;&lt;Name LocaleIsoCode="en"&gt;Iceland&lt;/Name&gt;&lt;Name LocaleIsoCode="fr"&gt;Islande&lt;/Name&gt;&lt;/Member&gt;&lt;Member Code="IRL" HasOnlyUnitMetadata="false"&gt;&lt;Name LocaleIsoCode="en"&gt;Ireland&lt;/Name&gt;&lt;Name LocaleIsoCode="fr"&gt;Irlande&lt;/Name&gt;&lt;/Member&gt;&lt;Member Code="ISR" HasOnlyUnitMetadata="false"&gt;&lt;Name LocaleIsoCode="en"&gt;Israel&lt;/Name&gt;&lt;Name LocaleIsoCode="fr"&gt;Israel&lt;/Name&gt;&lt;/Member&gt;&lt;Member Code="ITA" HasOnlyUnitMetadata="false"&gt;&lt;Name LocaleIsoCode="en"&gt;Italy&lt;/Name&gt;&lt;Name LocaleIsoCode="fr"&gt;Italie&lt;/Name&gt;&lt;/Member&gt;&lt;Member Code="JPN" HasOnlyUnitMetadata="false"&gt;&lt;Name LocaleIsoCode="en"&gt;Japan&lt;/Name&gt;&lt;Name LocaleIsoCode="fr"&gt;Japon&lt;/Name&gt;&lt;/Member&gt;&lt;Member Code="KOR" HasOnlyUnitMetadata="false"&gt;&lt;Name LocaleIsoCode="en"&gt;Korea&lt;/Name&gt;&lt;Name LocaleIsoCode="fr"&gt;Corée&lt;/Name&gt;&lt;/Member&gt;&lt;Member Code="LVA" HasOnlyUnitMetadata="false"&gt;&lt;Name LocaleIsoCode="en"&gt;Latvia&lt;/Name&gt;&lt;Name LocaleIsoCode="fr"&gt;Lettonie&lt;/Name&gt;&lt;/Member&gt;&lt;Member Code="LUX" HasOnlyUnitMetadata="false"&gt;&lt;Name LocaleIsoCode="en"&gt;Luxembourg&lt;/Name&gt;&lt;Name LocaleIsoCode="fr"&gt;Luxembourg&lt;/Name&gt;&lt;/Member&gt;&lt;Member Code="MEX" HasOnlyUnitMetadata="false"&gt;&lt;Name LocaleIsoCode="en"&gt;Mexico&lt;/Name&gt;&lt;Name LocaleIsoCode="fr"&gt;Mexique&lt;/Name&gt;&lt;/Member&gt;&lt;Member Code="NLD" HasOnlyUnitMetadata="false"&gt;&lt;Name LocaleIsoCode="en"&gt;Netherlands&lt;/Name&gt;&lt;Name LocaleIsoCode="fr"&gt;Pays Bas&lt;/Name&gt;&lt;/Member&gt;&lt;Member Code="NZL" HasOnlyUnitMetadata="false"&gt;&lt;Name LocaleIsoCode="en"&gt;New Zealand&lt;/Name&gt;&lt;Name LocaleIsoCode="fr"&gt;Nouvelle-Zélande&lt;/Name&gt;&lt;/Member&gt;&lt;Member Code="NOR" HasOnlyUnitMetadata="false"&gt;&lt;Name LocaleIsoCode="en"&gt;Norway&lt;/Name&gt;&lt;Name LocaleIsoCode="fr"&gt;Norvège&lt;/Name&gt;&lt;/Member&gt;&lt;Member Code="POL" HasOnlyUnitMetadata="false"&gt;&lt;Name LocaleIsoCode="en"&gt;Poland&lt;/Name&gt;&lt;Name LocaleIsoCode="fr"&gt;Pologne&lt;/Name&gt;&lt;/Member&gt;&lt;Member Code="PRT" HasOnlyUnitMetadata="false"&gt;&lt;Name LocaleIsoCode="en"&gt;Portugal&lt;/Name&gt;&lt;Name LocaleIsoCode="fr"&gt;Portugal&lt;/Name&gt;&lt;/Member&gt;&lt;Member Code="SVK" HasOnlyUnitMetadata="false"&gt;&lt;Name LocaleIsoCode="en"&gt;Slovak Republic&lt;/Name&gt;&lt;Name LocaleIsoCode="fr"&gt;République slovaque&lt;/Name&gt;&lt;/Member&gt;&lt;Member Code="SVN" HasOnlyUnitMetadata="false"&gt;&lt;Name LocaleIsoCode="en"&gt;Slovenia&lt;/Name&gt;&lt;Name LocaleIsoCode="fr"&gt;Slovenie&lt;/Name&gt;&lt;/Member&gt;&lt;Member Code="ESP" HasOnlyUnitMetadata="false"&gt;&lt;Name LocaleIsoCode="en"&gt;Spain&lt;/Name&gt;&lt;Name LocaleIsoCode="fr"&gt;Espagne&lt;/Name&gt;&lt;/Member&gt;&lt;Member Code="SWE" HasOnlyUnitMetadata="false"&gt;&lt;Name LocaleIsoCode="en"&gt;Sweden&lt;/Name&gt;&lt;Name LocaleIsoCode="fr"&gt;Suède&lt;/Name&gt;&lt;/Member&gt;&lt;Member Code="CHE" HasOnlyUnitMetadata="false"&gt;&lt;Name LocaleIsoCode="en"&gt;Switzerland&lt;/Name&gt;&lt;Name LocaleIsoCode="fr"&gt;Suisse&lt;/Name&gt;&lt;/Member&gt;&lt;Member Code="TUR" HasOnlyUnitMetadata="false"&gt;&lt;Name LocaleIsoCode="en"&gt;Turkey&lt;/Name&gt;&lt;Name LocaleIsoCode="fr"&gt;Turquie&lt;/Name&gt;&lt;/Member&gt;&lt;Member Code="GBR" HasOnlyUnitMetadata="false"&gt;&lt;Name LocaleIsoCode="en"&gt;United Kingdom&lt;/Name&gt;&lt;Name LocaleIsoCode="fr"&gt;Royaume-Uni&lt;/Name&gt;&lt;/Member&gt;&lt;Member Code="USA" HasOnlyUnitMetadata="false"&gt;&lt;Name LocaleIsoCode="en"&gt;United States&lt;/Name&gt;&lt;Name LocaleIsoCode="fr"&gt;États-Unis&lt;/Name&gt;&lt;/Member&gt;&lt;Member Code="OECD" HasOnlyUnitMetadata="false"&gt;&lt;Name LocaleIsoCode="en"&gt;OECD countries&lt;/Name&gt;&lt;Name LocaleIsoCode="fr"&gt;Pays OCDE&lt;/Name&gt;&lt;/Member&gt;&lt;Member Code="COL" HasOnlyUnitMetadata="false"&gt;&lt;Name LocaleIsoCode="en"&gt;Colombia&lt;/Name&gt;&lt;Name LocaleIsoCode="fr"&gt;Colombie&lt;/Name&gt;&lt;/Member&gt;&lt;Member Code="BRA" HasOnlyUnitMetadata="false"&gt;&lt;Name LocaleIsoCode="en"&gt;Brazil&lt;/Name&gt;&lt;Name LocaleIsoCode="fr"&gt;Brésil&lt;/Name&gt;&lt;/Member&gt;&lt;Member Code="CHN" HasOnlyUnitMetadata="false"&gt;&lt;Name LocaleIsoCode="en"&gt;China&lt;/Name&gt;&lt;Name LocaleIsoCode="fr"&gt;Chine&lt;/Name&gt;&lt;/Member&gt;&lt;Member Code="IND" HasOnlyUnitMetadata="false"&gt;&lt;Name LocaleIsoCode="en"&gt;India&lt;/Name&gt;&lt;Name LocaleIsoCode="fr"&gt;Inde&lt;/Name&gt;&lt;/Member&gt;&lt;Member Code="RUS" HasOnlyUnitMetadata="false"&gt;&lt;Name LocaleIsoCode="en"&gt;Russian Federation&lt;/Name&gt;&lt;Name LocaleIsoCode="fr"&gt;Fédération de Russie&lt;/Name&gt;&lt;/Member&gt;&lt;Member Code="ZAF" HasOnlyUnitMetadata="false"&gt;&lt;Name LocaleIsoCode="en"&gt;South Africa&lt;/Name&gt;&lt;Name LocaleIsoCode="fr"&gt;Afrique de Sud&lt;/Name&gt;&lt;/Member&gt;&lt;/Dimension&gt;&lt;Dimension Code="TIME" CommonCode="TIME" Display="labels"&gt;&lt;Name LocaleIsoCode="en"&gt;Time&lt;/Name&gt;&lt;Name LocaleIsoCode="fr"&gt;Temps&lt;/Name&gt;&lt;Member Code="2000"&gt;&lt;Name LocaleIsoCode="en"&gt;2000&lt;/Name&gt;&lt;Name LocaleIsoCode="fr"&gt;2000&lt;/Name&gt;&lt;/Member&gt;&lt;Member Code="2001"&gt;&lt;Name LocaleIsoCode="en"&gt;2001&lt;/Name&gt;&lt;Name LocaleIsoCode="fr"&gt;2001&lt;/Name&gt;&lt;/Member&gt;&lt;Member Code="2002"&gt;&lt;Name LocaleIsoCode="en"&gt;2002&lt;/Name&gt;&lt;Name LocaleIsoCode="fr"&gt;2002&lt;/Name&gt;&lt;/Member&gt;&lt;Member Code="2003"&gt;&lt;Name LocaleIsoCode="en"&gt;2003&lt;/Name&gt;&lt;Name LocaleIsoCode="fr"&gt;2003&lt;/Name&gt;&lt;/Member&gt;&lt;Member Code="2004"&gt;&lt;Name LocaleIsoCode="en"&gt;2004&lt;/Name&gt;&lt;Name LocaleIsoCode="fr"&gt;2004&lt;/Name&gt;&lt;/Member&gt;&lt;Member Code="2005"&gt;&lt;Name LocaleIsoCode="en"&gt;2005&lt;/Name&gt;&lt;Name LocaleIsoCode="fr"&gt;2005&lt;/Name&gt;&lt;/Member&gt;&lt;Member Code="2006"&gt;&lt;Name LocaleIsoCode="en"&gt;2006&lt;/Name&gt;&lt;Name LocaleIsoCode="fr"&gt;2006&lt;/Name&gt;&lt;/Member&gt;&lt;Member Code="2007"&gt;&lt;Name LocaleIsoCode="en"&gt;2007&lt;/Name&gt;&lt;Name LocaleIsoCode="fr"&gt;2007&lt;/Name&gt;&lt;/Member&gt;&lt;Member Code="2008"&gt;&lt;Name LocaleIsoCode="en"&gt;2008&lt;/Name&gt;&lt;Name LocaleIsoCode="fr"&gt;2008&lt;/Name&gt;&lt;/Member&gt;&lt;Member Code="2009"&gt;&lt;Name LocaleIsoCode="en"&gt;2009&lt;/Name&gt;&lt;Name LocaleIsoCode="fr"&gt;2009&lt;/Name&gt;&lt;/Member&gt;&lt;Member Code="2010"&gt;&lt;Name LocaleIsoCode="en"&gt;2010&lt;/Name&gt;&lt;Name LocaleIsoCode="fr"&gt;2010&lt;/Name&gt;&lt;/Member&gt;&lt;Member Code="2011"&gt;&lt;Name LocaleIsoCode="en"&gt;2011&lt;/Name&gt;&lt;Name LocaleIsoCode="fr"&gt;2011&lt;/Name&gt;&lt;/Member&gt;&lt;Member Code="2012"&gt;&lt;Name LocaleIsoCode="en"&gt;2012&lt;/Name&gt;&lt;Name LocaleIsoCode="fr"&gt;2012&lt;/Name&gt;&lt;/Member&gt;&lt;Member Code="2013"&gt;&lt;Name LocaleIsoCode="en"&gt;2013&lt;/Name&gt;&lt;Name LocaleIsoCode="fr"&gt;2013&lt;/Name&gt;&lt;/Member&gt;&lt;Member Code="2014"&gt;&lt;Name LocaleIsoCode="en"&gt;2014&lt;/Name&gt;&lt;Name LocaleIsoCode="fr"&gt;2014&lt;/Name&gt;&lt;/Member&gt;&lt;Member Code="2015"&gt;&lt;Name LocaleIsoCode="en"&gt;2015&lt;/Name&gt;&lt;Name LocaleIsoCode="fr"&gt;2015&lt;/Name&gt;&lt;/Member&gt;&lt;Member Code="2016"&gt;&lt;Name LocaleIsoCode="en"&gt;2016&lt;/Name&gt;&lt;Name LocaleIsoCode="fr"&gt;2016&lt;/Name&gt;&lt;/Member&gt;&lt;/Dimension&gt;&lt;Dimension Code="SEX" CommonCode="LFS_SEX" Display="labels"&gt;&lt;Name LocaleIsoCode="en"&gt;Sex&lt;/Name&gt;&lt;Name LocaleIsoCode="fr"&gt;Sexe&lt;/Name&gt;&lt;Member Code="MW" HasOnlyUnitMetadata="false"&gt;&lt;Name LocaleIsoCode="en"&gt;All persons&lt;/Name&gt;&lt;Name LocaleIsoCode="fr"&gt;Ensemble des personnes&lt;/Name&gt;&lt;/Member&gt;&lt;/Dimension&gt;&lt;Dimension Code="AGE" CommonCode="LFS_AGE" Display="labels"&gt;&lt;Name LocaleIsoCode="en"&gt;Age&lt;/Name&gt;&lt;Name LocaleIsoCode="fr"&gt;Age&lt;/Name&gt;&lt;Member Code="1519" HasOnlyUnitMetadata="false"&gt;&lt;Name LocaleIsoCode="en"&gt;15 to 19&lt;/Name&gt;&lt;Name LocaleIsoCode="fr"&gt;15 à 19&lt;/Name&gt;&lt;/Member&gt;&lt;Member Code="1524" HasOnlyUnitMetadata="false"&gt;&lt;Name LocaleIsoCode="en"&gt;15 to 24&lt;/Name&gt;&lt;Name LocaleIsoCode="fr"&gt;15 à 24&lt;/Name&gt;&lt;/Member&gt;&lt;Member Code="1564" HasOnlyUnitMetadata="false"&gt;&lt;Name LocaleIsoCode="en"&gt;15 to 64&lt;/Name&gt;&lt;Name LocaleIsoCode="fr"&gt;15 à 64&lt;/Name&gt;&lt;/Member&gt;&lt;Member Code="2024" HasOnlyUnitMetadata="false"&gt;&lt;Name LocaleIsoCode="en"&gt;20 to 24&lt;/Name&gt;&lt;Name LocaleIsoCode="fr"&gt;20 à 24&lt;/Name&gt;&lt;/Member&gt;&lt;Member Code="2529" HasOnlyUnitMetadata="false"&gt;&lt;Name LocaleIsoCode="en"&gt;25 to 29&lt;/Name&gt;&lt;Name LocaleIsoCode="fr"&gt;25 à 29&lt;/Name&gt;&lt;/Member&gt;&lt;Member Code="2534" HasOnlyUnitMetadata="false"&gt;&lt;Name LocaleIsoCode="en"&gt;25 to 34&lt;/Name&gt;&lt;Name LocaleIsoCode="fr"&gt;25 à 34&lt;/Name&gt;&lt;/Member&gt;&lt;Member Code="2539" HasOnlyUnitMetadata="false"&gt;&lt;Name LocaleIsoCode="en"&gt;25 to 39&lt;/Name&gt;&lt;Name LocaleIsoCode="fr"&gt;25 à 39&lt;/Name&gt;&lt;/Member&gt;&lt;Member Code="2554" HasOnlyUnitMetadata="false" IsDisplayed="true"&gt;&lt;Name LocaleIsoCode="en"&gt;25 to 54&lt;/Name&gt;&lt;Name LocaleIsoCode="fr"&gt;25 à 54&lt;/Name&gt;&lt;/Member&gt;&lt;Member Code="2564" HasOnlyUnitMetadata="false"&gt;&lt;Name LocaleIsoCode="en"&gt;25 to 64&lt;/Name&gt;&lt;Name LocaleIsoCode="fr"&gt;25 à 64&lt;/Name&gt;&lt;/Member&gt;&lt;Member Code="3034" HasOnlyUnitMetadata="false"&gt;&lt;Name LocaleIsoCode="en"&gt;30 to 34&lt;/Name&gt;&lt;Name LocaleIsoCode="fr"&gt;30 à 34&lt;/Name&gt;&lt;/Member&gt;&lt;Member Code="3039" HasOnlyUnitMetadata="false"&gt;&lt;Name LocaleIsoCode="en"&gt;30 to 39&lt;/Name&gt;&lt;Name LocaleIsoCode="fr"&gt;30 à 39&lt;/Name&gt;&lt;/Member&gt;&lt;Member Code="3539" HasOnlyUnitMetadata="false"&gt;&lt;Name LocaleIsoCode="en"&gt;35 to 39&lt;/Name&gt;&lt;Name LocaleIsoCode="fr"&gt;35 à 39&lt;/Name&gt;&lt;/Member&gt;&lt;Member Code="3544" HasOnlyUnitMetadata="false"&gt;&lt;Name LocaleIsoCode="en"&gt;35 to 44&lt;/Name&gt;&lt;Name LocaleIsoCode="fr"&gt;35 à 44&lt;/Name&gt;&lt;/Member&gt;&lt;Member Code="4044" HasOnlyUnitMetadata="false"&gt;&lt;Name LocaleIsoCode="en"&gt;40 to 44&lt;/Name&gt;&lt;Name LocaleIsoCode="fr"&gt;40 à 44&lt;/Name&gt;&lt;/Member&gt;&lt;Member Code="4049" HasOnlyUnitMetadata="false"&gt;&lt;Name LocaleIsoCode="en"&gt;40 to 49&lt;/Name&gt;&lt;Name LocaleIsoCode="fr"&gt;40 à 49&lt;/Name&gt;&lt;/Member&gt;&lt;Member Code="4549" HasOnlyUnitMetadata="false"&gt;&lt;Name LocaleIsoCode="en"&gt;45 to 49&lt;/Name&gt;&lt;Name LocaleIsoCode="fr"&gt;45 à 49&lt;/Name&gt;&lt;/Member&gt;&lt;Member Code="4554" HasOnlyUnitMetadata="false"&gt;&lt;Name LocaleIsoCode="en"&gt;45 to 54&lt;/Name&gt;&lt;Name LocaleIsoCode="fr"&gt;45 à 54&lt;/Name&gt;&lt;/Member&gt;&lt;Member Code="5054" HasOnlyUnitMetadata="false"&gt;&lt;Name LocaleIsoCode="en"&gt;50 to 54&lt;/Name&gt;&lt;Name LocaleIsoCode="fr"&gt;50 à 54&lt;/Name&gt;&lt;/Member&gt;&lt;Member Code="5059" HasOnlyUnitMetadata="false"&gt;&lt;Name LocaleIsoCode="en"&gt;50 to 59&lt;/Name&gt;&lt;Name LocaleIsoCode="fr"&gt;50 à 59&lt;/Name&gt;&lt;/Member&gt;&lt;Member Code="5559" HasOnlyUnitMetadata="false"&gt;&lt;Name LocaleIsoCode="en"&gt;55 to 59&lt;/Name&gt;&lt;Name LocaleIsoCode="fr"&gt;55 à 59&lt;/Name&gt;&lt;/Member&gt;&lt;Member Code="5564" HasOnlyUnitMetadata="false"&gt;&lt;Name LocaleIsoCode="en"&gt;55 to 64&lt;/Name&gt;&lt;Name LocaleIsoCode="fr"&gt;55 à 64&lt;/Name&gt;&lt;/Member&gt;&lt;Member Code="6064" HasOnlyUnitMetadata="false"&gt;&lt;Name LocaleIsoCode="en"&gt;60 to 64&lt;/Name&gt;&lt;Name LocaleIsoCode="fr"&gt;60 à 64&lt;/Name&gt;&lt;/Member&gt;&lt;Member Code="6099" HasOnlyUnitMetadata="false"&gt;&lt;Name LocaleIsoCode="en"&gt;60+&lt;/Name&gt;&lt;Name LocaleIsoCode="fr"&gt;60+&lt;/Name&gt;&lt;/Member&gt;&lt;Member Code="6569" HasOnlyUnitMetadata="false"&gt;&lt;Name LocaleIsoCode="en"&gt;65 to 69&lt;/Name&gt;&lt;Name LocaleIsoCode="fr"&gt;65 à 69&lt;/Name&gt;&lt;/Member&gt;&lt;Member Code="6574" HasOnlyUnitMetadata="false"&gt;&lt;Name LocaleIsoCode="en"&gt;65 to 74&lt;/Name&gt;&lt;Name LocaleIsoCode="fr"&gt;65 à 74&lt;/Name&gt;&lt;/Member&gt;&lt;Member Code="6599" HasOnlyUnitMetadata="false"&gt;&lt;Name LocaleIsoCode="en"&gt;65+&lt;/Name&gt;&lt;Name LocaleIsoCode="fr"&gt;65+&lt;/Name&gt;&lt;/Member&gt;&lt;Member Code="7074" HasOnlyUnitMetadata="false"&gt;&lt;Name LocaleIsoCode="en"&gt;70 to 74&lt;/Name&gt;&lt;Name LocaleIsoCode="fr"&gt;70 à 74&lt;/Name&gt;&lt;/Member&gt;&lt;Member Code="7099" HasOnlyUnitMetadata="false"&gt;&lt;Name LocaleIsoCode="en"&gt;70+&lt;/Name&gt;&lt;Name LocaleIsoCode="fr"&gt;70+&lt;/Name&gt;&lt;/Member&gt;&lt;Member Code="7599" HasOnlyUnitMetadata="false"&gt;&lt;Name LocaleIsoCode="en"&gt;75+&lt;/Name&gt;&lt;Name LocaleIsoCode="fr"&gt;75+&lt;/Name&gt;&lt;/Member&gt;&lt;Member Code="900000" HasOnlyUnitMetadata="false"&gt;&lt;Name LocaleIsoCode="en"&gt;Total&lt;/Name&gt;&lt;Name LocaleIsoCode="fr"&gt;Total&lt;/Name&gt;&lt;/Member&gt;&lt;Member Code="7579" HasOnlyUnitMetadata="false"&gt;&lt;Name LocaleIsoCode="en"&gt;75 to 79+&lt;/Name&gt;&lt;Name LocaleIsoCode="fr"&gt;75 à 79&lt;/Name&gt;&lt;/Member&gt;&lt;Member Code="8099" HasOnlyUnitMetadata="false"&gt;&lt;Name LocaleIsoCode="en"&gt;80+&lt;/Name&gt;&lt;Name LocaleIsoCode="fr"&gt;80+&lt;/Name&gt;&lt;/Member&gt;&lt;/Dimension&gt;&lt;Dimension Code="SERIES" CommonCode="LFS_SERIES" Display="labels"&gt;&lt;Name LocaleIsoCode="en"&gt;Series&lt;/Name&gt;&lt;Name LocaleIsoCode="fr"&gt;Série&lt;/Name&gt;&lt;Member Code="EPR" HasOnlyUnitMetadata="false"&gt;&lt;Name LocaleIsoCode="en"&gt;Employment/population ratio&lt;/Name&gt;&lt;Name LocaleIsoCode="fr"&gt;Rapport emploi/population&lt;/Name&gt;&lt;/Member&gt;&lt;Member Code="LFPR" HasOnlyUnitMetadata="false"&gt;&lt;Name LocaleIsoCode="en"&gt;Labour force participation rate&lt;/Name&gt;&lt;Name LocaleIsoCode="fr"&gt;Taux d'activité&lt;/Name&gt;&lt;/Member&gt;&lt;Member Code="UR" HasOnlyUnitMetadata="false"&gt;&lt;Name LocaleIsoCode="en"&gt;Unemployment rate&lt;/Name&gt;&lt;Name LocaleIsoCode="fr"&gt;Taux de chômage&lt;/Name&gt;&lt;/Member&gt;&lt;/Dimension&gt;&lt;Dimension Code="FREQ" CommonCode="FREQUENCY" Display="labels"&gt;&lt;Name LocaleIsoCode="en"&gt;Frequency&lt;/Name&gt;&lt;Name LocaleIsoCode="fr"&gt;Fréquence&lt;/Name&gt;&lt;Member Code="A"&gt;&lt;Name LocaleIsoCode="en"&gt;Annual&lt;/Name&gt;&lt;Name LocaleIsoCode="fr"&gt;Annuelle&lt;/Name&gt;&lt;/Member&gt;&lt;/Dimension&gt;&lt;WBOSInformations&gt;&lt;TimeDimension WebTreeWasUsed="false"&gt;&lt;StartCodes Annual="2000" /&gt;&lt;/TimeDimension&gt;&lt;/WBOSInformations&gt;&lt;Tabulation Axis="horizontal"&gt;&lt;Dimension Code="TIME" CommonCode="TIME" /&gt;&lt;/Tabulation&gt;&lt;Tabulation Axis="vertical"&gt;&lt;Dimension Code="COUNTRY" CommonCode="LFS_COUNTRY" /&gt;&lt;Dimension Code="SEX" CommonCode="LFS_SEX" /&gt;&lt;/Tabulation&gt;&lt;Tabulation Axis="page"&gt;&lt;Dimension Code="FREQ" CommonCode="FREQUENCY" /&gt;&lt;Dimension Code="SERIES" CommonCode="LFS_SERIES" /&gt;&lt;Dimension Code="AGE" CommonCode="LFS_AGE" /&gt;&lt;Dimension xmlns="" Code="FAKEUNITDIM" /&gt;&lt;/Tabulation&gt;&lt;Formatting&gt;&lt;Labels LocaleIsoCode="en" /&gt;&lt;Power&gt;0&lt;/Power&gt;&lt;Decimals&gt;1&lt;/Decimals&gt;&lt;SkipEmptyLines&gt;false&lt;/SkipEmptyLines&gt;&lt;SkipEmptyCols&gt;false&lt;/SkipEmptyCols&gt;&lt;SkipLineHierarchy&gt;false&lt;/SkipLineHierarchy&gt;&lt;SkipColHierarchy&gt;false&lt;/SkipColHierarchy&gt;&lt;Page&gt;1&lt;/Page&gt;&lt;/Formatting&gt;&lt;Dimension Code="FAKEUNITDIM" xmlns=""&gt;&lt;Name LocaleIsoCode="en"&gt;Unit&lt;/Name&gt;&lt;Name LocaleIsoCode="fr"&gt;Unité&lt;/Name&gt;&lt;Member Code="FAKEUNITMEMBERCODE"&gt;&lt;Name LocaleIsoCode="en"&gt;Default Unit&lt;/Name&gt;&lt;Name LocaleIsoCode="fr"&gt;Unité par défaut&lt;/Name&gt;&lt;/Member&gt;&lt;/Dimension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Name LocaleIsoCode="en"&gt;Employment-population ratios&lt;/Name&gt;&lt;AbsoluteUri&gt;http://dotstat.oecd.org//View.aspx?QueryId=64196&amp;amp;QueryType=Public&amp;amp;Lang=en&lt;/AbsoluteUri&gt;&lt;/Query&gt;&lt;/WebTableParameter&gt;</t>
  </si>
  <si>
    <t>Data extracted on 25 Sep 2017 10:24 UTC (GMT) from OECD.Stat</t>
  </si>
  <si>
    <t>&lt;?xml version="1.0"?&gt;&lt;WebTableParameter xmlns:xsd="http://www.w3.org/2001/XMLSchema" xmlns:xsi="http://www.w3.org/2001/XMLSchema-instance" xmlns=""&gt;&lt;DataTable Code="LFS_SEXAGE_I_R" HasMetadata="true"&gt;&lt;Name LocaleIsoCode="en"&gt;LFS by sex and age - indicators&lt;/Name&gt;&lt;Name LocaleIsoCode="fr"&gt;Données sur la marché du travail par sexe et âge - indicateurs&lt;/Name&gt;&lt;Dimension Code="COUNTRY" CommonCode="LFS_COUNTRY" Display="labels"&gt;&lt;Name LocaleIsoCode="en"&gt;Country&lt;/Name&gt;&lt;Name LocaleIsoCode="fr"&gt;Pays&lt;/Name&gt;&lt;Member Code="AUS" HasOnlyUnitMetadata="false"&gt;&lt;Name LocaleIsoCode="en"&gt;Australia&lt;/Name&gt;&lt;Name LocaleIsoCode="fr"&gt;Australie&lt;/Name&gt;&lt;/Member&gt;&lt;Member Code="AUT" HasOnlyUnitMetadata="false"&gt;&lt;Name LocaleIsoCode="en"&gt;Austria&lt;/Name&gt;&lt;Name LocaleIsoCode="fr"&gt;Autriche&lt;/Name&gt;&lt;/Member&gt;&lt;Member Code="BEL" HasOnlyUnitMetadata="false"&gt;&lt;Name LocaleIsoCode="en"&gt;Belgium&lt;/Name&gt;&lt;Name LocaleIsoCode="fr"&gt;Belgique&lt;/Name&gt;&lt;/Member&gt;&lt;Member Code="CAN" HasOnlyUnitMetadata="false"&gt;&lt;Name LocaleIsoCode="en"&gt;Canada&lt;/Name&gt;&lt;Name LocaleIsoCode="fr"&gt;Canada&lt;/Name&gt;&lt;/Member&gt;&lt;Member Code="CHL" HasOnlyUnitMetadata="false"&gt;&lt;Name LocaleIsoCode="en"&gt;Chile&lt;/Name&gt;&lt;Name LocaleIsoCode="fr"&gt;Chili&lt;/Name&gt;&lt;/Member&gt;&lt;Member Code="CZE" HasOnlyUnitMetadata="false"&gt;&lt;Name LocaleIsoCode="en"&gt;Czech Republic&lt;/Name&gt;&lt;Name LocaleIsoCode="fr"&gt;République tchèque&lt;/Name&gt;&lt;/Member&gt;&lt;Member Code="DNK" HasOnlyUnitMetadata="false"&gt;&lt;Name LocaleIsoCode="en"&gt;Denmark&lt;/Name&gt;&lt;Name LocaleIsoCode="fr"&gt;Danemark&lt;/Name&gt;&lt;/Member&gt;&lt;Member Code="EST" HasOnlyUnitMetadata="false"&gt;&lt;Name LocaleIsoCode="en"&gt;Estonia&lt;/Name&gt;&lt;Name LocaleIsoCode="fr"&gt;Estonie&lt;/Name&gt;&lt;/Member&gt;&lt;Member Code="FIN" HasOnlyUnitMetadata="false"&gt;&lt;Name LocaleIsoCode="en"&gt;Finland&lt;/Name&gt;&lt;Name LocaleIsoCode="fr"&gt;Finlande&lt;/Name&gt;&lt;/Member&gt;&lt;Member Code="FRA" HasOnlyUnitMetadata="false"&gt;&lt;Name LocaleIsoCode="en"&gt;France&lt;/Name&gt;&lt;Name LocaleIsoCode="fr"&gt;France&lt;/Name&gt;&lt;/Member&gt;&lt;Member Code="DEU" HasOnlyUnitMetadata="false"&gt;&lt;Name LocaleIsoCode="en"&gt;Germany&lt;/Name&gt;&lt;Name LocaleIsoCode="fr"&gt;Allemagne&lt;/Name&gt;&lt;/Member&gt;&lt;Member Code="GRC" HasOnlyUnitMetadata="false"&gt;&lt;Name LocaleIsoCode="en"&gt;Greece&lt;/Name&gt;&lt;Name LocaleIsoCode="fr"&gt;Grèce&lt;/Name&gt;&lt;/Member&gt;&lt;Member Code="HUN" HasOnlyUnitMetadata="false"&gt;&lt;Name LocaleIsoCode="en"&gt;Hungary&lt;/Name&gt;&lt;Name LocaleIsoCode="fr"&gt;Hongrie&lt;/Name&gt;&lt;/Member&gt;&lt;Member Code="ISL" HasOnlyUnitMetadata="false"&gt;&lt;Name LocaleIsoCode="en"&gt;Iceland&lt;/Name&gt;&lt;Name LocaleIsoCode="fr"&gt;Islande&lt;/Name&gt;&lt;/Member&gt;&lt;Member Code="IRL" HasOnlyUnitMetadata="false"&gt;&lt;Name LocaleIsoCode="en"&gt;Ireland&lt;/Name&gt;&lt;Name LocaleIsoCode="fr"&gt;Irlande&lt;/Name&gt;&lt;/Member&gt;&lt;Member Code="ISR" HasOnlyUnitMetadata="false"&gt;&lt;Name LocaleIsoCode="en"&gt;Israel&lt;/Name&gt;&lt;Name LocaleIsoCode="fr"&gt;Israel&lt;/Name&gt;&lt;/Member&gt;&lt;Member Code="ITA" HasOnlyUnitMetadata="false"&gt;&lt;Name LocaleIsoCode="en"&gt;Italy&lt;/Name&gt;&lt;Name LocaleIsoCode="fr"&gt;Italie&lt;/Name&gt;&lt;/Member&gt;&lt;Member Code="JPN" HasOnlyUnitMetadata="false"&gt;&lt;Name LocaleIsoCode="en"&gt;Japan&lt;/Name&gt;&lt;Name LocaleIsoCode="fr"&gt;Japon&lt;/Name&gt;&lt;/Member&gt;&lt;Member Code="KOR" HasOnlyUnitMetadata="false"&gt;&lt;Name LocaleIsoCode="en"&gt;Korea&lt;/Name&gt;&lt;Name LocaleIsoCode="fr"&gt;Corée&lt;/Name&gt;&lt;/Member&gt;&lt;Member Code="LVA" HasOnlyUnitMetadata="false"&gt;&lt;Name LocaleIsoCode="en"&gt;Latvia&lt;/Name&gt;&lt;Name LocaleIsoCode="fr"&gt;Lettonie&lt;/Name&gt;&lt;/Member&gt;&lt;Member Code="LUX" HasOnlyUnitMetadata="false"&gt;&lt;Name LocaleIsoCode="en"&gt;Luxembourg&lt;/Name&gt;&lt;Name LocaleIsoCode="fr"&gt;Luxembourg&lt;/Name&gt;&lt;/Member&gt;&lt;Member Code="MEX" HasOnlyUnitMetadata="false"&gt;&lt;Name LocaleIsoCode="en"&gt;Mexico&lt;/Name&gt;&lt;Name LocaleIsoCode="fr"&gt;Mexique&lt;/Name&gt;&lt;/Member&gt;&lt;Member Code="NLD" HasOnlyUnitMetadata="false"&gt;&lt;Name LocaleIsoCode="en"&gt;Netherlands&lt;/Name&gt;&lt;Name LocaleIsoCode="fr"&gt;Pays Bas&lt;/Name&gt;&lt;/Member&gt;&lt;Member Code="NZL" HasOnlyUnitMetadata="false"&gt;&lt;Name LocaleIsoCode="en"&gt;New Zealand&lt;/Name&gt;&lt;Name LocaleIsoCode="fr"&gt;Nouvelle-Zélande&lt;/Name&gt;&lt;/Member&gt;&lt;Member Code="NOR" HasOnlyUnitMetadata="false"&gt;&lt;Name LocaleIsoCode="en"&gt;Norway&lt;/Name&gt;&lt;Name LocaleIsoCode="fr"&gt;Norvège&lt;/Name&gt;&lt;/Member&gt;&lt;Member Code="POL" HasOnlyUnitMetadata="false"&gt;&lt;Name LocaleIsoCode="en"&gt;Poland&lt;/Name&gt;&lt;Name LocaleIsoCode="fr"&gt;Pologne&lt;/Name&gt;&lt;/Member&gt;&lt;Member Code="PRT" HasOnlyUnitMetadata="false"&gt;&lt;Name LocaleIsoCode="en"&gt;Portugal&lt;/Name&gt;&lt;Name LocaleIsoCode="fr"&gt;Portugal&lt;/Name&gt;&lt;/Member&gt;&lt;Member Code="SVK" HasOnlyUnitMetadata="false"&gt;&lt;Name LocaleIsoCode="en"&gt;Slovak Republic&lt;/Name&gt;&lt;Name LocaleIsoCode="fr"&gt;République slovaque&lt;/Name&gt;&lt;/Member&gt;&lt;Member Code="SVN" HasOnlyUnitMetadata="false"&gt;&lt;Name LocaleIsoCode="en"&gt;Slovenia&lt;/Name&gt;&lt;Name LocaleIsoCode="fr"&gt;Slovenie&lt;/Name&gt;&lt;/Member&gt;&lt;Member Code="ESP" HasOnlyUnitMetadata="false"&gt;&lt;Name LocaleIsoCode="en"&gt;Spain&lt;/Name&gt;&lt;Name LocaleIsoCode="fr"&gt;Espagne&lt;/Name&gt;&lt;/Member&gt;&lt;Member Code="SWE" HasOnlyUnitMetadata="false"&gt;&lt;Name LocaleIsoCode="en"&gt;Sweden&lt;/Name&gt;&lt;Name LocaleIsoCode="fr"&gt;Suède&lt;/Name&gt;&lt;/Member&gt;&lt;Member Code="CHE" HasOnlyUnitMetadata="false"&gt;&lt;Name LocaleIsoCode="en"&gt;Switzerland&lt;/Name&gt;&lt;Name LocaleIsoCode="fr"&gt;Suisse&lt;/Name&gt;&lt;/Member&gt;&lt;Member Code="TUR" HasOnlyUnitMetadata="false"&gt;&lt;Name LocaleIsoCode="en"&gt;Turkey&lt;/Name&gt;&lt;Name LocaleIsoCode="fr"&gt;Turquie&lt;/Name&gt;&lt;/Member&gt;&lt;Member Code="GBR" HasOnlyUnitMetadata="false"&gt;&lt;Name LocaleIsoCode="en"&gt;United Kingdom&lt;/Name&gt;&lt;Name LocaleIsoCode="fr"&gt;Royaume-Uni&lt;/Name&gt;&lt;/Member&gt;&lt;Member Code="USA" HasOnlyUnitMetadata="false"&gt;&lt;Name LocaleIsoCode="en"&gt;United States&lt;/Name&gt;&lt;Name LocaleIsoCode="fr"&gt;États-Unis&lt;/Name&gt;&lt;/Member&gt;&lt;Member Code="OECD" HasOnlyUnitMetadata="false"&gt;&lt;Name LocaleIsoCode="en"&gt;OECD countries&lt;/Name&gt;&lt;Name LocaleIsoCode="fr"&gt;Pays OCDE&lt;/Name&gt;&lt;/Member&gt;&lt;Member Code="COL" HasOnlyUnitMetadata="false"&gt;&lt;Name LocaleIsoCode="en"&gt;Colombia&lt;/Name&gt;&lt;Name LocaleIsoCode="fr"&gt;Colombie&lt;/Name&gt;&lt;/Member&gt;&lt;Member Code="BRA" HasOnlyUnitMetadata="false"&gt;&lt;Name LocaleIsoCode="en"&gt;Brazil&lt;/Name&gt;&lt;Name LocaleIsoCode="fr"&gt;Brésil&lt;/Name&gt;&lt;/Member&gt;&lt;Member Code="CHN" HasOnlyUnitMetadata="false"&gt;&lt;Name LocaleIsoCode="en"&gt;China&lt;/Name&gt;&lt;Name LocaleIsoCode="fr"&gt;Chine&lt;/Name&gt;&lt;/Member&gt;&lt;Member Code="IND" HasOnlyUnitMetadata="false"&gt;&lt;Name LocaleIsoCode="en"&gt;India&lt;/Name&gt;&lt;Name LocaleIsoCode="fr"&gt;Inde&lt;/Name&gt;&lt;/Member&gt;&lt;Member Code="RUS" HasOnlyUnitMetadata="false"&gt;&lt;Name LocaleIsoCode="en"&gt;Russian Federation&lt;/Name&gt;&lt;Name LocaleIsoCode="fr"&gt;Fédération de Russie&lt;/Name&gt;&lt;/Member&gt;&lt;Member Code="ZAF" HasOnlyUnitMetadata="false"&gt;&lt;Name LocaleIsoCode="en"&gt;South Africa&lt;/Name&gt;&lt;Name LocaleIsoCode="fr"&gt;Afrique de Sud&lt;/Name&gt;&lt;/Member&gt;&lt;/Dimension&gt;&lt;Dimension Code="TIME" CommonCode="TIME" Display="labels"&gt;&lt;Name LocaleIsoCode="en"&gt;Time&lt;/Name&gt;&lt;Name LocaleIsoCode="fr"&gt;Temps&lt;/Name&gt;&lt;Member Code="2000"&gt;&lt;Name LocaleIsoCode="en"&gt;2000&lt;/Name&gt;&lt;Name LocaleIsoCode="fr"&gt;2000&lt;/Name&gt;&lt;/Member&gt;&lt;Member Code="2001"&gt;&lt;Name LocaleIsoCode="en"&gt;2001&lt;/Name&gt;&lt;Name LocaleIsoCode="fr"&gt;2001&lt;/Name&gt;&lt;/Member&gt;&lt;Member Code="2002"&gt;&lt;Name LocaleIsoCode="en"&gt;2002&lt;/Name&gt;&lt;Name LocaleIsoCode="fr"&gt;2002&lt;/Name&gt;&lt;/Member&gt;&lt;Member Code="2003"&gt;&lt;Name LocaleIsoCode="en"&gt;2003&lt;/Name&gt;&lt;Name LocaleIsoCode="fr"&gt;2003&lt;/Name&gt;&lt;/Member&gt;&lt;Member Code="2004"&gt;&lt;Name LocaleIsoCode="en"&gt;2004&lt;/Name&gt;&lt;Name LocaleIsoCode="fr"&gt;2004&lt;/Name&gt;&lt;/Member&gt;&lt;Member Code="2005"&gt;&lt;Name LocaleIsoCode="en"&gt;2005&lt;/Name&gt;&lt;Name LocaleIsoCode="fr"&gt;2005&lt;/Name&gt;&lt;/Member&gt;&lt;Member Code="2006"&gt;&lt;Name LocaleIsoCode="en"&gt;2006&lt;/Name&gt;&lt;Name LocaleIsoCode="fr"&gt;2006&lt;/Name&gt;&lt;/Member&gt;&lt;Member Code="2007"&gt;&lt;Name LocaleIsoCode="en"&gt;2007&lt;/Name&gt;&lt;Name LocaleIsoCode="fr"&gt;2007&lt;/Name&gt;&lt;/Member&gt;&lt;Member Code="2008"&gt;&lt;Name LocaleIsoCode="en"&gt;2008&lt;/Name&gt;&lt;Name LocaleIsoCode="fr"&gt;2008&lt;/Name&gt;&lt;/Member&gt;&lt;Member Code="2009"&gt;&lt;Name LocaleIsoCode="en"&gt;2009&lt;/Name&gt;&lt;Name LocaleIsoCode="fr"&gt;2009&lt;/Name&gt;&lt;/Member&gt;&lt;Member Code="2010"&gt;&lt;Name LocaleIsoCode="en"&gt;2010&lt;/Name&gt;&lt;Name LocaleIsoCode="fr"&gt;2010&lt;/Name&gt;&lt;/Member&gt;&lt;Member Code="2011"&gt;&lt;Name LocaleIsoCode="en"&gt;2011&lt;/Name&gt;&lt;Name LocaleIsoCode="fr"&gt;2011&lt;/Name&gt;&lt;/Member&gt;&lt;Member Code="2012"&gt;&lt;Name LocaleIsoCode="en"&gt;2012&lt;/Name&gt;&lt;Name LocaleIsoCode="fr"&gt;2012&lt;/Name&gt;&lt;/Member&gt;&lt;Member Code="2013"&gt;&lt;Name LocaleIsoCode="en"&gt;2013&lt;/Name&gt;&lt;Name LocaleIsoCode="fr"&gt;2013&lt;/Name&gt;&lt;/Member&gt;&lt;Member Code="2014"&gt;&lt;Name LocaleIsoCode="en"&gt;2014&lt;/Name&gt;&lt;Name LocaleIsoCode="fr"&gt;2014&lt;/Name&gt;&lt;/Member&gt;&lt;Member Code="2015"&gt;&lt;Name LocaleIsoCode="en"&gt;2015&lt;/Name&gt;&lt;Name LocaleIsoCode="fr"&gt;2015&lt;/Name&gt;&lt;/Member&gt;&lt;Member Code="2016"&gt;&lt;Name LocaleIsoCode="en"&gt;2016&lt;/Name&gt;&lt;Name LocaleIsoCode="fr"&gt;2016&lt;/Name&gt;&lt;/Member&gt;&lt;/Dimension&gt;&lt;Dimension Code="SEX" CommonCode="LFS_SEX" Display="labels"&gt;&lt;Name LocaleIsoCode="en"&gt;Sex&lt;/Name&gt;&lt;Name LocaleIsoCode="fr"&gt;Sexe&lt;/Name&gt;&lt;Member Code="MW" HasOnlyUnitMetadata="false"&gt;&lt;Name LocaleIsoCode="en"&gt;All persons&lt;/Name&gt;&lt;Name LocaleIsoCode="fr"&gt;Ensemble des personnes&lt;/Name&gt;&lt;/Member&gt;&lt;/Dimension&gt;&lt;Dimension Code="AGE" CommonCode="LFS_AGE" Display="labels"&gt;&lt;Name LocaleIsoCode="en"&gt;Age&lt;/Name&gt;&lt;Name LocaleIsoCode="fr"&gt;Age&lt;/Name&gt;&lt;Member Code="1519" HasOnlyUnitMetadata="false"&gt;&lt;Name LocaleIsoCode="en"&gt;15 to 19&lt;/Name&gt;&lt;Name LocaleIsoCode="fr"&gt;15 à 19&lt;/Name&gt;&lt;/Member&gt;&lt;Member Code="1524" HasOnlyUnitMetadata="false" IsDisplayed="true"&gt;&lt;Name LocaleIsoCode="en"&gt;15 to 24&lt;/Name&gt;&lt;Name LocaleIsoCode="fr"&gt;15 à 24&lt;/Name&gt;&lt;/Member&gt;&lt;Member Code="1564" HasOnlyUnitMetadata="false"&gt;&lt;Name LocaleIsoCode="en"&gt;15 to 64&lt;/Name&gt;&lt;Name LocaleIsoCode="fr"&gt;15 à 64&lt;/Name&gt;&lt;/Member&gt;&lt;Member Code="2024" HasOnlyUnitMetadata="false"&gt;&lt;Name LocaleIsoCode="en"&gt;20 to 24&lt;/Name&gt;&lt;Name LocaleIsoCode="fr"&gt;20 à 24&lt;/Name&gt;&lt;/Member&gt;&lt;Member Code="2529" HasOnlyUnitMetadata="false"&gt;&lt;Name LocaleIsoCode="en"&gt;25 to 29&lt;/Name&gt;&lt;Name LocaleIsoCode="fr"&gt;25 à 29&lt;/Name&gt;&lt;/Member&gt;&lt;Member Code="2534" HasOnlyUnitMetadata="false"&gt;&lt;Name LocaleIsoCode="en"&gt;25 to 34&lt;/Name&gt;&lt;Name LocaleIsoCode="fr"&gt;25 à 34&lt;/Name&gt;&lt;/Member&gt;&lt;Member Code="2539" HasOnlyUnitMetadata="false"&gt;&lt;Name LocaleIsoCode="en"&gt;25 to 39&lt;/Name&gt;&lt;Name LocaleIsoCode="fr"&gt;25 à 39&lt;/Name&gt;&lt;/Member&gt;&lt;Member Code="2554" HasOnlyUnitMetadata="false"&gt;&lt;Name LocaleIsoCode="en"&gt;25 to 54&lt;/Name&gt;&lt;Name LocaleIsoCode="fr"&gt;25 à 54&lt;/Name&gt;&lt;/Member&gt;&lt;Member Code="2564" HasOnlyUnitMetadata="false"&gt;&lt;Name LocaleIsoCode="en"&gt;25 to 64&lt;/Name&gt;&lt;Name LocaleIsoCode="fr"&gt;25 à 64&lt;/Name&gt;&lt;/Member&gt;&lt;Member Code="3034" HasOnlyUnitMetadata="false"&gt;&lt;Name LocaleIsoCode="en"&gt;30 to 34&lt;/Name&gt;&lt;Name LocaleIsoCode="fr"&gt;30 à 34&lt;/Name&gt;&lt;/Member&gt;&lt;Member Code="3039" HasOnlyUnitMetadata="false"&gt;&lt;Name LocaleIsoCode="en"&gt;30 to 39&lt;/Name&gt;&lt;Name LocaleIsoCode="fr"&gt;30 à 39&lt;/Name&gt;&lt;/Member&gt;&lt;Member Code="3539" HasOnlyUnitMetadata="false"&gt;&lt;Name LocaleIsoCode="en"&gt;35 to 39&lt;/Name&gt;&lt;Name LocaleIsoCode="fr"&gt;35 à 39&lt;/Name&gt;&lt;/Member&gt;&lt;Member Code="3544" HasOnlyUnitMetadata="false"&gt;&lt;Name LocaleIsoCode="en"&gt;35 to 44&lt;/Name&gt;&lt;Name LocaleIsoCode="fr"&gt;35 à 44&lt;/Name&gt;&lt;/Member&gt;&lt;Member Code="4044" HasOnlyUnitMetadata="false"&gt;&lt;Name LocaleIsoCode="en"&gt;40 to 44&lt;/Name&gt;&lt;Name LocaleIsoCode="fr"&gt;40 à 44&lt;/Name&gt;&lt;/Member&gt;&lt;Member Code="4049" HasOnlyUnitMetadata="false"&gt;&lt;Name LocaleIsoCode="en"&gt;40 to 49&lt;/Name&gt;&lt;Name LocaleIsoCode="fr"&gt;40 à 49&lt;/Name&gt;&lt;/Member&gt;&lt;Member Code="4549" HasOnlyUnitMetadata="false"&gt;&lt;Name LocaleIsoCode="en"&gt;45 to 49&lt;/Name&gt;&lt;Name LocaleIsoCode="fr"&gt;45 à 49&lt;/Name&gt;&lt;/Member&gt;&lt;Member Code="4554" HasOnlyUnitMetadata="false"&gt;&lt;Name LocaleIsoCode="en"&gt;45 to 54&lt;/Name&gt;&lt;Name LocaleIsoCode="fr"&gt;45 à 54&lt;/Name&gt;&lt;/Member&gt;&lt;Member Code="5054" HasOnlyUnitMetadata="false"&gt;&lt;Name LocaleIsoCode="en"&gt;50 to 54&lt;/Name&gt;&lt;Name LocaleIsoCode="fr"&gt;50 à 54&lt;/Name&gt;&lt;/Member&gt;&lt;Member Code="5059" HasOnlyUnitMetadata="false"&gt;&lt;Name LocaleIsoCode="en"&gt;50 to 59&lt;/Name&gt;&lt;Name LocaleIsoCode="fr"&gt;50 à 59&lt;/Name&gt;&lt;/Member&gt;&lt;Member Code="5559" HasOnlyUnitMetadata="false"&gt;&lt;Name LocaleIsoCode="en"&gt;55 to 59&lt;/Name&gt;&lt;Name LocaleIsoCode="fr"&gt;55 à 59&lt;/Name&gt;&lt;/Member&gt;&lt;Member Code="5564" HasOnlyUnitMetadata="false"&gt;&lt;Name LocaleIsoCode="en"&gt;55 to 64&lt;/Name&gt;&lt;Name LocaleIsoCode="fr"&gt;55 à 64&lt;/Name&gt;&lt;/Member&gt;&lt;Member Code="6064" HasOnlyUnitMetadata="false"&gt;&lt;Name LocaleIsoCode="en"&gt;60 to 64&lt;/Name&gt;&lt;Name LocaleIsoCode="fr"&gt;60 à 64&lt;/Name&gt;&lt;/Member&gt;&lt;Member Code="6099" HasOnlyUnitMetadata="false"&gt;&lt;Name LocaleIsoCode="en"&gt;60+&lt;/Name&gt;&lt;Name LocaleIsoCode="fr"&gt;60+&lt;/Name&gt;&lt;/Member&gt;&lt;Member Code="6569" HasOnlyUnitMetadata="false"&gt;&lt;Name LocaleIsoCode="en"&gt;65 to 69&lt;/Name&gt;&lt;Name LocaleIsoCode="fr"&gt;65 à 69&lt;/Name&gt;&lt;/Member&gt;&lt;Member Code="6574" HasOnlyUnitMetadata="false"&gt;&lt;Name LocaleIsoCode="en"&gt;65 to 74&lt;/Name&gt;&lt;Name LocaleIsoCode="fr"&gt;65 à 74&lt;/Name&gt;&lt;/Member&gt;&lt;Member Code="6599" HasOnlyUnitMetadata="false"&gt;&lt;Name LocaleIsoCode="en"&gt;65+&lt;/Name&gt;&lt;Name LocaleIsoCode="fr"&gt;65+&lt;/Name&gt;&lt;/Member&gt;&lt;Member Code="7074" HasOnlyUnitMetadata="false"&gt;&lt;Name LocaleIsoCode="en"&gt;70 to 74&lt;/Name&gt;&lt;Name LocaleIsoCode="fr"&gt;70 à 74&lt;/Name&gt;&lt;/Member&gt;&lt;Member Code="7099" HasOnlyUnitMetadata="false"&gt;&lt;Name LocaleIsoCode="en"&gt;70+&lt;/Name&gt;&lt;Name LocaleIsoCode="fr"&gt;70+&lt;/Name&gt;&lt;/Member&gt;&lt;Member Code="7599" HasOnlyUnitMetadata="false"&gt;&lt;Name LocaleIsoCode="en"&gt;75+&lt;/Name&gt;&lt;Name LocaleIsoCode="fr"&gt;75+&lt;/Name&gt;&lt;/Member&gt;&lt;Member Code="900000" HasOnlyUnitMetadata="false"&gt;&lt;Name LocaleIsoCode="en"&gt;Total&lt;/Name&gt;&lt;Name LocaleIsoCode="fr"&gt;Total&lt;/Name&gt;&lt;/Member&gt;&lt;Member Code="7579" HasOnlyUnitMetadata="false"&gt;&lt;Name LocaleIsoCode="en"&gt;75 to 79+&lt;/Name&gt;&lt;Name LocaleIsoCode="fr"&gt;75 à 79&lt;/Name&gt;&lt;/Member&gt;&lt;Member Code="8099" HasOnlyUnitMetadata="false"&gt;&lt;Name LocaleIsoCode="en"&gt;80+&lt;/Name&gt;&lt;Name LocaleIsoCode="fr"&gt;80+&lt;/Name&gt;&lt;/Member&gt;&lt;/Dimension&gt;&lt;Dimension Code="SERIES" CommonCode="LFS_SERIES" Display="labels"&gt;&lt;Name LocaleIsoCode="en"&gt;Series&lt;/Name&gt;&lt;Name LocaleIsoCode="fr"&gt;Série&lt;/Name&gt;&lt;Member Code="EPR" HasOnlyUnitMetadata="false"&gt;&lt;Name LocaleIsoCode="en"&gt;Employment/population ratio&lt;/Name&gt;&lt;Name LocaleIsoCode="fr"&gt;Rapport emploi/population&lt;/Name&gt;&lt;/Member&gt;&lt;Member Code="LFPR" HasOnlyUnitMetadata="false"&gt;&lt;Name LocaleIsoCode="en"&gt;Labour force participation rate&lt;/Name&gt;&lt;Name LocaleIsoCode="fr"&gt;Taux d'activité&lt;/Name&gt;&lt;/Member&gt;&lt;Member Code="UR" HasOnlyUnitMetadata="false"&gt;&lt;Name LocaleIsoCode="en"&gt;Unemployment rate&lt;/Name&gt;&lt;Name LocaleIsoCode="fr"&gt;Taux de chômage&lt;/Name&gt;&lt;/Member&gt;&lt;/Dimension&gt;&lt;Dimension Code="FREQ" CommonCode="FREQUENCY" Display="labels"&gt;&lt;Name LocaleIsoCode="en"&gt;Frequency&lt;/Name&gt;&lt;Name LocaleIsoCode="fr"&gt;Fréquence&lt;/Name&gt;&lt;Member Code="A"&gt;&lt;Name LocaleIsoCode="en"&gt;Annual&lt;/Name&gt;&lt;Name LocaleIsoCode="fr"&gt;Annuelle&lt;/Name&gt;&lt;/Member&gt;&lt;/Dimension&gt;&lt;WBOSInformations&gt;&lt;TimeDimension WebTreeWasUsed="false"&gt;&lt;StartCodes Annual="2000" /&gt;&lt;/TimeDimension&gt;&lt;/WBOSInformations&gt;&lt;Tabulation Axis="horizontal"&gt;&lt;Dimension Code="TIME" CommonCode="TIME" /&gt;&lt;/Tabulation&gt;&lt;Tabulation Axis="vertical"&gt;&lt;Dimension Code="COUNTRY" CommonCode="LFS_COUNTRY" /&gt;&lt;Dimension Code="SEX" CommonCode="LFS_SEX" /&gt;&lt;/Tabulation&gt;&lt;Tabulation Axis="page"&gt;&lt;Dimension Code="FREQ" CommonCode="FREQUENCY" /&gt;&lt;Dimension Code="SERIES" CommonCode="LFS_SERIES" /&gt;&lt;Dimension Code="AGE" CommonCode="LFS_AGE" /&gt;&lt;Dimension xmlns="" Code="FAKEUNITDIM" /&gt;&lt;/Tabulation&gt;&lt;Formatting&gt;&lt;Labels LocaleIsoCode="en" /&gt;&lt;Power&gt;0&lt;/Power&gt;&lt;Decimals&gt;1&lt;/Decimals&gt;&lt;SkipEmptyLines&gt;false&lt;/SkipEmptyLines&gt;&lt;SkipEmptyCols&gt;false&lt;/SkipEmptyCols&gt;&lt;SkipLineHierarchy&gt;false&lt;/SkipLineHierarchy&gt;&lt;SkipColHierarchy&gt;false&lt;/SkipColHierarchy&gt;&lt;Page&gt;1&lt;/Page&gt;&lt;/Formatting&gt;&lt;Dimension Code="FAKEUNITDIM" xmlns=""&gt;&lt;Name LocaleIsoCode="en"&gt;Unit&lt;/Name&gt;&lt;Name LocaleIsoCode="fr"&gt;Unité&lt;/Name&gt;&lt;Member Code="FAKEUNITMEMBERCODE"&gt;&lt;Name LocaleIsoCode="en"&gt;Default Unit&lt;/Name&gt;&lt;Name LocaleIsoCode="fr"&gt;Unité par défaut&lt;/Name&gt;&lt;/Member&gt;&lt;/Dimension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Name LocaleIsoCode="en"&gt;Employment-population ratios&lt;/Name&gt;&lt;AbsoluteUri&gt;http://dotstat.oecd.org//View.aspx?QueryId=64196&amp;amp;QueryType=Public&amp;amp;Lang=en&lt;/AbsoluteUri&gt;&lt;/Query&gt;&lt;/WebTableParameter&gt;</t>
  </si>
  <si>
    <t>15 to 24</t>
  </si>
  <si>
    <t>Data extracted on 25 Sep 2017 10:25 UTC (GMT) from OECD.Stat</t>
  </si>
  <si>
    <t>Employment rate, prime-age population (25-54)</t>
  </si>
  <si>
    <t>Employment rate of young population (15-24)</t>
  </si>
  <si>
    <t>Age group 55-64</t>
  </si>
  <si>
    <t xml:space="preserve">corr(55-64,15-24) = </t>
  </si>
  <si>
    <t>Source: OECD.Stats database, Labour Force Survey by gender and age.</t>
  </si>
  <si>
    <t>Figure 2.1. Growth of employment rates of older workers has been strong</t>
  </si>
  <si>
    <t>Change in employment rates, 2000-2016, percentage points</t>
  </si>
  <si>
    <t>Pensions at a Glance 2017 - © OECD 2017</t>
  </si>
  <si>
    <t>Chapter 2</t>
  </si>
  <si>
    <t>Version 1 - Last updated: 30-Nov-2017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</si>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</sst>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\ ###\ ##0_-;\-#\ ###\ ##0_-;_-0_-;_-@_ "/>
    <numFmt numFmtId="167" formatCode="General_)"/>
    <numFmt numFmtId="168" formatCode="&quot;£&quot;#,##0.00;\-&quot;£&quot;#,##0.00"/>
    <numFmt numFmtId="169" formatCode="_-* #,##0.00\ _F_-;\-* #,##0.00\ _F_-;_-* &quot;-&quot;??\ _F_-;_-@_-"/>
    <numFmt numFmtId="170" formatCode="#,##0.0"/>
    <numFmt numFmtId="171" formatCode="#,##0.000"/>
    <numFmt numFmtId="172" formatCode="#,##0.0__;#,##0.0__;#,##0.0__;@__"/>
    <numFmt numFmtId="173" formatCode="#,##0.00__;\-#,##0.00__;#,##0.00__;@__"/>
    <numFmt numFmtId="174" formatCode="#\,##0."/>
    <numFmt numFmtId="175" formatCode="&quot;$&quot;#."/>
    <numFmt numFmtId="176" formatCode="&quot;$&quot;#,##0\ ;\(&quot;$&quot;#,##0\)"/>
    <numFmt numFmtId="177" formatCode="_ * #,##0.00_ ;_ * \-#,##0.00_ ;_ * &quot;-&quot;??_ ;_ @_ "/>
    <numFmt numFmtId="178" formatCode="_-* #,##0\ _K_è_-;\-* #,##0\ _K_è_-;_-* &quot;-&quot;\ _K_è_-;_-@_-"/>
    <numFmt numFmtId="179" formatCode="_-* #,##0.00\ _K_è_-;\-* #,##0.00\ _K_è_-;_-* &quot;-&quot;??\ _K_è_-;_-@_-"/>
    <numFmt numFmtId="180" formatCode="_-* #,##0\ _F_t_-;\-* #,##0\ _F_t_-;_-* &quot;-&quot;\ _F_t_-;_-@_-"/>
    <numFmt numFmtId="181" formatCode="_-* #,##0.00\ _F_t_-;\-* #,##0.00\ _F_t_-;_-* &quot;-&quot;??\ _F_t_-;_-@_-"/>
    <numFmt numFmtId="182" formatCode="#.00"/>
    <numFmt numFmtId="183" formatCode="#,##0.000__;\-#,##0.000__;#,##0.000__;@__"/>
    <numFmt numFmtId="184" formatCode="&quot;$&quot;#,##0_);\(&quot;$&quot;#,##0.0\)"/>
    <numFmt numFmtId="185" formatCode="_-* #,##0.00\ _€_-;\-* #,##0.00\ _€_-;_-* &quot;-&quot;??\ _€_-;_-@_-"/>
    <numFmt numFmtId="186" formatCode="_-* #,##0.00_-;\-* #,##0.00_-;_-* &quot;-&quot;??_-;_-@_-"/>
    <numFmt numFmtId="187" formatCode="_-* #,##0_-;\-* #,##0_-;_-* &quot;-&quot;_-;_-@_-"/>
    <numFmt numFmtId="188" formatCode="_-* #,##0.00\ &quot;Kè&quot;_-;\-* #,##0.00\ &quot;Kè&quot;_-;_-* &quot;-&quot;??\ &quot;Kè&quot;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\ ##0_-;\-#\ ##0_-;_-0_-;_-@_ "/>
    <numFmt numFmtId="192" formatCode="#\ ##0.00_-;\-#\ ##0.00_-;_-0.00_-;_-@_ "/>
    <numFmt numFmtId="193" formatCode="0.00_)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\(0.00\);\(\-0.00\)"/>
    <numFmt numFmtId="197" formatCode="_-* #,##0.00\ _k_r_-;\-* #,##0.00\ _k_r_-;_-* &quot;-&quot;??\ _k_r_-;_-@_-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;[Red]\-#,##0;&quot;...&quot;"/>
    <numFmt numFmtId="201" formatCode="&quot;¥&quot;#,##0;[Red]&quot;¥&quot;\-#,##0"/>
    <numFmt numFmtId="202" formatCode="#,##0.0_ ;\-#,##0.0\ "/>
  </numFmts>
  <fonts count="15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7.5"/>
      <name val="Century Schoolbook"/>
      <family val="1"/>
    </font>
    <font>
      <sz val="8"/>
      <name val="Helvetica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name val="Times"/>
      <family val="1"/>
    </font>
    <font>
      <sz val="1"/>
      <color indexed="8"/>
      <name val="Courier"/>
      <family val="3"/>
    </font>
    <font>
      <sz val="12"/>
      <color indexed="24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10"/>
      <name val="Times"/>
      <family val="1"/>
    </font>
    <font>
      <i/>
      <sz val="10"/>
      <color indexed="23"/>
      <name val="Arial"/>
      <family val="2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Arial"/>
      <family val="2"/>
    </font>
    <font>
      <sz val="9"/>
      <name val="Times New Roman"/>
      <family val="1"/>
    </font>
    <font>
      <u/>
      <sz val="10"/>
      <color indexed="12"/>
      <name val="Arial"/>
      <family val="2"/>
    </font>
    <font>
      <sz val="11"/>
      <color rgb="FFFFFFFF"/>
      <name val="Calibri"/>
      <family val="2"/>
      <scheme val="minor"/>
    </font>
    <font>
      <u/>
      <sz val="10"/>
      <color indexed="36"/>
      <name val="Arial"/>
      <family val="2"/>
    </font>
    <font>
      <u/>
      <sz val="7"/>
      <color theme="10"/>
      <name val="Arial"/>
      <family val="2"/>
    </font>
    <font>
      <u/>
      <sz val="11"/>
      <color indexed="12"/>
      <name val="Calibri"/>
      <family val="2"/>
    </font>
    <font>
      <u/>
      <sz val="7.5"/>
      <color indexed="12"/>
      <name val="Courier"/>
      <family val="3"/>
    </font>
    <font>
      <u/>
      <sz val="10"/>
      <color theme="10"/>
      <name val="Courier"/>
      <family val="3"/>
    </font>
    <font>
      <u/>
      <sz val="8"/>
      <color theme="10"/>
      <name val="Arial Narrow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i/>
      <sz val="16"/>
      <name val="Helv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Helvetica"/>
      <family val="2"/>
    </font>
    <font>
      <sz val="8"/>
      <color theme="1"/>
      <name val="Arial Narrow"/>
      <family val="2"/>
    </font>
    <font>
      <sz val="11"/>
      <name val="Calibri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1"/>
      <name val="Arial"/>
      <family val="2"/>
    </font>
    <font>
      <sz val="12"/>
      <name val="宋体"/>
      <charset val="134"/>
    </font>
    <font>
      <sz val="11"/>
      <color theme="1"/>
      <name val="Arial"/>
      <family val="2"/>
    </font>
    <font>
      <sz val="10"/>
      <color theme="1"/>
      <name val="Arial Mäori"/>
      <family val="2"/>
    </font>
    <font>
      <sz val="10"/>
      <color indexed="8"/>
      <name val="Arial Mäori"/>
      <family val="2"/>
    </font>
    <font>
      <sz val="10"/>
      <color theme="1"/>
      <name val="Calibri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  <charset val="238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8"/>
      <name val="Tms Rmn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i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zcionka tekstu podstawowego"/>
      <family val="2"/>
    </font>
    <font>
      <sz val="10"/>
      <color indexed="10"/>
      <name val="Arial"/>
      <family val="2"/>
    </font>
    <font>
      <sz val="10"/>
      <name val="Arial Cyr"/>
      <charset val="204"/>
    </font>
    <font>
      <sz val="8"/>
      <name val="Arial Cyr"/>
      <family val="2"/>
      <charset val="204"/>
    </font>
    <font>
      <sz val="11"/>
      <color indexed="60"/>
      <name val="Arial"/>
      <family val="2"/>
      <charset val="178"/>
    </font>
    <font>
      <sz val="11"/>
      <name val="돋움"/>
      <family val="3"/>
    </font>
    <font>
      <sz val="8"/>
      <name val="MS Sans Serif"/>
      <family val="2"/>
    </font>
    <font>
      <sz val="11"/>
      <name val="돋움"/>
      <family val="3"/>
      <charset val="129"/>
    </font>
    <font>
      <sz val="12"/>
      <name val="ＭＳ 明朝"/>
      <family val="1"/>
      <charset val="128"/>
    </font>
    <font>
      <sz val="14"/>
      <name val="Terminal"/>
      <family val="3"/>
      <charset val="255"/>
    </font>
    <font>
      <b/>
      <sz val="18"/>
      <color theme="3"/>
      <name val="Cambria"/>
      <family val="2"/>
      <scheme val="major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sz val="9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sz val="9"/>
      <color rgb="FF000000"/>
      <name val="Arial"/>
      <family val="2"/>
    </font>
    <font>
      <sz val="10"/>
      <color rgb="FF010000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5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tted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2009">
    <xf numFmtId="0" fontId="0" fillId="0" borderId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3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31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3" borderId="0" applyNumberFormat="0" applyBorder="0" applyAlignment="0" applyProtection="0"/>
    <xf numFmtId="166" fontId="15" fillId="0" borderId="0" applyFill="0" applyBorder="0" applyProtection="0">
      <alignment horizontal="right" vertical="center"/>
    </xf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>
      <alignment horizontal="center" vertical="center"/>
    </xf>
    <xf numFmtId="0" fontId="18" fillId="29" borderId="7" applyNumberFormat="0" applyAlignment="0" applyProtection="0"/>
    <xf numFmtId="0" fontId="19" fillId="19" borderId="0" applyNumberFormat="0" applyBorder="0" applyAlignment="0" applyProtection="0"/>
    <xf numFmtId="0" fontId="4" fillId="2" borderId="0" applyNumberFormat="0" applyBorder="0" applyAlignment="0" applyProtection="0"/>
    <xf numFmtId="0" fontId="20" fillId="29" borderId="8" applyNumberFormat="0" applyAlignment="0" applyProtection="0"/>
    <xf numFmtId="0" fontId="21" fillId="39" borderId="9"/>
    <xf numFmtId="0" fontId="22" fillId="40" borderId="10">
      <alignment horizontal="right" vertical="top" wrapText="1"/>
    </xf>
    <xf numFmtId="0" fontId="23" fillId="20" borderId="0" applyNumberFormat="0" applyBorder="0" applyAlignment="0" applyProtection="0"/>
    <xf numFmtId="0" fontId="24" fillId="0" borderId="0"/>
    <xf numFmtId="167" fontId="25" fillId="0" borderId="0">
      <alignment vertical="top"/>
    </xf>
    <xf numFmtId="0" fontId="26" fillId="29" borderId="8" applyNumberFormat="0" applyAlignment="0" applyProtection="0"/>
    <xf numFmtId="0" fontId="20" fillId="19" borderId="8" applyNumberFormat="0" applyAlignment="0" applyProtection="0"/>
    <xf numFmtId="0" fontId="27" fillId="41" borderId="11" applyNumberFormat="0" applyAlignment="0" applyProtection="0"/>
    <xf numFmtId="0" fontId="28" fillId="0" borderId="12" applyNumberFormat="0" applyFill="0" applyAlignment="0" applyProtection="0"/>
    <xf numFmtId="0" fontId="21" fillId="0" borderId="13"/>
    <xf numFmtId="0" fontId="21" fillId="0" borderId="13"/>
    <xf numFmtId="0" fontId="21" fillId="0" borderId="13"/>
    <xf numFmtId="0" fontId="21" fillId="0" borderId="13"/>
    <xf numFmtId="0" fontId="21" fillId="0" borderId="13"/>
    <xf numFmtId="0" fontId="21" fillId="0" borderId="13"/>
    <xf numFmtId="0" fontId="21" fillId="0" borderId="13"/>
    <xf numFmtId="0" fontId="21" fillId="0" borderId="13"/>
    <xf numFmtId="0" fontId="21" fillId="0" borderId="13"/>
    <xf numFmtId="0" fontId="21" fillId="0" borderId="13"/>
    <xf numFmtId="0" fontId="21" fillId="0" borderId="13"/>
    <xf numFmtId="0" fontId="29" fillId="41" borderId="11" applyNumberFormat="0" applyAlignment="0" applyProtection="0"/>
    <xf numFmtId="0" fontId="30" fillId="42" borderId="14">
      <alignment horizontal="left" vertical="top" wrapText="1"/>
    </xf>
    <xf numFmtId="0" fontId="30" fillId="42" borderId="14">
      <alignment horizontal="left" vertical="top" wrapText="1"/>
    </xf>
    <xf numFmtId="0" fontId="30" fillId="42" borderId="14">
      <alignment horizontal="left" vertical="top" wrapText="1"/>
    </xf>
    <xf numFmtId="0" fontId="30" fillId="42" borderId="14">
      <alignment horizontal="left" vertical="top" wrapText="1"/>
    </xf>
    <xf numFmtId="0" fontId="30" fillId="42" borderId="14">
      <alignment horizontal="left" vertical="top" wrapText="1"/>
    </xf>
    <xf numFmtId="0" fontId="30" fillId="42" borderId="14">
      <alignment horizontal="left" vertical="top" wrapText="1"/>
    </xf>
    <xf numFmtId="0" fontId="30" fillId="42" borderId="14">
      <alignment horizontal="left" vertical="top" wrapText="1"/>
    </xf>
    <xf numFmtId="0" fontId="30" fillId="42" borderId="14">
      <alignment horizontal="left" vertical="top" wrapText="1"/>
    </xf>
    <xf numFmtId="0" fontId="30" fillId="42" borderId="14">
      <alignment horizontal="left" vertical="top" wrapText="1"/>
    </xf>
    <xf numFmtId="0" fontId="30" fillId="42" borderId="14">
      <alignment horizontal="left" vertical="top" wrapText="1"/>
    </xf>
    <xf numFmtId="0" fontId="30" fillId="42" borderId="14">
      <alignment horizontal="left" vertical="top" wrapText="1"/>
    </xf>
    <xf numFmtId="0" fontId="30" fillId="42" borderId="14">
      <alignment horizontal="left" vertical="top" wrapText="1"/>
    </xf>
    <xf numFmtId="0" fontId="30" fillId="42" borderId="14">
      <alignment horizontal="left" vertical="top" wrapText="1"/>
    </xf>
    <xf numFmtId="0" fontId="31" fillId="43" borderId="0">
      <alignment horizontal="center"/>
    </xf>
    <xf numFmtId="0" fontId="32" fillId="43" borderId="0">
      <alignment horizontal="center"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44" borderId="0">
      <alignment horizontal="center" wrapText="1"/>
    </xf>
    <xf numFmtId="0" fontId="35" fillId="44" borderId="0">
      <alignment horizontal="center" wrapText="1"/>
    </xf>
    <xf numFmtId="0" fontId="35" fillId="44" borderId="0">
      <alignment horizontal="center" wrapText="1"/>
    </xf>
    <xf numFmtId="0" fontId="35" fillId="44" borderId="0">
      <alignment horizontal="center" wrapText="1"/>
    </xf>
    <xf numFmtId="0" fontId="35" fillId="44" borderId="0">
      <alignment horizontal="center" wrapText="1"/>
    </xf>
    <xf numFmtId="0" fontId="35" fillId="44" borderId="0">
      <alignment horizontal="center" wrapText="1"/>
    </xf>
    <xf numFmtId="0" fontId="35" fillId="44" borderId="0">
      <alignment horizontal="center" wrapText="1"/>
    </xf>
    <xf numFmtId="0" fontId="35" fillId="44" borderId="0">
      <alignment horizontal="center" wrapText="1"/>
    </xf>
    <xf numFmtId="0" fontId="35" fillId="44" borderId="0">
      <alignment horizontal="center" wrapText="1"/>
    </xf>
    <xf numFmtId="0" fontId="35" fillId="44" borderId="0">
      <alignment horizontal="center" wrapText="1"/>
    </xf>
    <xf numFmtId="0" fontId="35" fillId="44" borderId="0">
      <alignment horizontal="center" wrapText="1"/>
    </xf>
    <xf numFmtId="0" fontId="36" fillId="43" borderId="0">
      <alignment horizontal="center"/>
    </xf>
    <xf numFmtId="168" fontId="17" fillId="0" borderId="0" applyFont="0" applyFill="0" applyBorder="0" applyProtection="0">
      <alignment horizontal="right" vertical="top"/>
    </xf>
    <xf numFmtId="168" fontId="17" fillId="0" borderId="0" applyFont="0" applyFill="0" applyBorder="0" applyProtection="0">
      <alignment horizontal="right" vertical="top"/>
    </xf>
    <xf numFmtId="1" fontId="37" fillId="0" borderId="0">
      <alignment vertical="top"/>
    </xf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0" fillId="0" borderId="0">
      <alignment horizontal="right"/>
    </xf>
    <xf numFmtId="170" fontId="40" fillId="0" borderId="0">
      <alignment horizontal="right" vertical="top"/>
    </xf>
    <xf numFmtId="170" fontId="25" fillId="0" borderId="0" applyFont="0" applyFill="0" applyBorder="0">
      <alignment horizontal="right" vertical="top"/>
    </xf>
    <xf numFmtId="171" fontId="40" fillId="0" borderId="0">
      <alignment horizontal="right" vertical="top"/>
    </xf>
    <xf numFmtId="3" fontId="40" fillId="0" borderId="0">
      <alignment horizontal="right"/>
    </xf>
    <xf numFmtId="170" fontId="40" fillId="0" borderId="0">
      <alignment horizontal="right" vertical="top"/>
    </xf>
    <xf numFmtId="170" fontId="25" fillId="0" borderId="0" applyFont="0" applyFill="0" applyBorder="0">
      <alignment horizontal="right" vertical="top"/>
    </xf>
    <xf numFmtId="172" fontId="37" fillId="0" borderId="0" applyFill="0" applyBorder="0">
      <alignment vertical="top"/>
    </xf>
    <xf numFmtId="173" fontId="37" fillId="0" borderId="0" applyFont="0" applyFill="0" applyBorder="0" applyAlignment="0" applyProtection="0">
      <alignment horizontal="right" vertical="top"/>
    </xf>
    <xf numFmtId="171" fontId="37" fillId="0" borderId="0">
      <alignment horizontal="right" vertical="top"/>
    </xf>
    <xf numFmtId="174" fontId="41" fillId="0" borderId="0">
      <protection locked="0"/>
    </xf>
    <xf numFmtId="3" fontId="42" fillId="0" borderId="0" applyFont="0" applyFill="0" applyBorder="0" applyAlignment="0" applyProtection="0"/>
    <xf numFmtId="175" fontId="41" fillId="0" borderId="0">
      <protection locked="0"/>
    </xf>
    <xf numFmtId="176" fontId="42" fillId="0" borderId="0" applyFont="0" applyFill="0" applyBorder="0" applyAlignment="0" applyProtection="0"/>
    <xf numFmtId="0" fontId="43" fillId="45" borderId="9" applyBorder="0">
      <protection locked="0"/>
    </xf>
    <xf numFmtId="0" fontId="41" fillId="0" borderId="0">
      <protection locked="0"/>
    </xf>
    <xf numFmtId="0" fontId="17" fillId="0" borderId="0">
      <protection locked="0"/>
    </xf>
    <xf numFmtId="41" fontId="17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44" fillId="0" borderId="0">
      <alignment horizontal="centerContinuous"/>
    </xf>
    <xf numFmtId="0" fontId="44" fillId="0" borderId="0" applyAlignment="0">
      <alignment horizontal="centerContinuous"/>
    </xf>
    <xf numFmtId="0" fontId="45" fillId="0" borderId="0" applyAlignment="0">
      <alignment horizontal="centerContinuous"/>
    </xf>
    <xf numFmtId="164" fontId="17" fillId="0" borderId="0" applyBorder="0"/>
    <xf numFmtId="164" fontId="17" fillId="0" borderId="15"/>
    <xf numFmtId="178" fontId="46" fillId="0" borderId="0" applyFont="0" applyFill="0" applyBorder="0" applyAlignment="0" applyProtection="0"/>
    <xf numFmtId="179" fontId="46" fillId="0" borderId="0" applyFont="0" applyFill="0" applyBorder="0" applyAlignment="0" applyProtection="0"/>
    <xf numFmtId="0" fontId="47" fillId="23" borderId="8" applyNumberFormat="0" applyAlignment="0" applyProtection="0"/>
    <xf numFmtId="0" fontId="48" fillId="0" borderId="0" applyNumberFormat="0" applyFill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46" borderId="0" applyNumberFormat="0" applyBorder="0" applyAlignment="0" applyProtection="0"/>
    <xf numFmtId="0" fontId="14" fillId="33" borderId="0" applyNumberFormat="0" applyBorder="0" applyAlignment="0" applyProtection="0"/>
    <xf numFmtId="0" fontId="14" fillId="38" borderId="0" applyNumberFormat="0" applyBorder="0" applyAlignment="0" applyProtection="0"/>
    <xf numFmtId="1" fontId="49" fillId="0" borderId="0"/>
    <xf numFmtId="0" fontId="47" fillId="23" borderId="8" applyNumberFormat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45" borderId="9">
      <protection locked="0"/>
    </xf>
    <xf numFmtId="0" fontId="35" fillId="45" borderId="13"/>
    <xf numFmtId="0" fontId="35" fillId="45" borderId="13"/>
    <xf numFmtId="0" fontId="35" fillId="45" borderId="13"/>
    <xf numFmtId="0" fontId="35" fillId="45" borderId="13"/>
    <xf numFmtId="0" fontId="35" fillId="45" borderId="13"/>
    <xf numFmtId="0" fontId="35" fillId="45" borderId="13"/>
    <xf numFmtId="0" fontId="35" fillId="45" borderId="13"/>
    <xf numFmtId="0" fontId="35" fillId="45" borderId="13"/>
    <xf numFmtId="0" fontId="35" fillId="45" borderId="13"/>
    <xf numFmtId="0" fontId="35" fillId="45" borderId="13"/>
    <xf numFmtId="0" fontId="35" fillId="45" borderId="13"/>
    <xf numFmtId="0" fontId="35" fillId="43" borderId="0"/>
    <xf numFmtId="44" fontId="5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80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3" fontId="56" fillId="0" borderId="0"/>
    <xf numFmtId="182" fontId="41" fillId="0" borderId="0">
      <protection locked="0"/>
    </xf>
    <xf numFmtId="183" fontId="17" fillId="0" borderId="0">
      <protection locked="0"/>
    </xf>
    <xf numFmtId="0" fontId="39" fillId="43" borderId="13">
      <alignment horizontal="left"/>
    </xf>
    <xf numFmtId="0" fontId="39" fillId="43" borderId="13">
      <alignment horizontal="left"/>
    </xf>
    <xf numFmtId="0" fontId="39" fillId="43" borderId="13">
      <alignment horizontal="left"/>
    </xf>
    <xf numFmtId="0" fontId="39" fillId="43" borderId="13">
      <alignment horizontal="left"/>
    </xf>
    <xf numFmtId="0" fontId="39" fillId="43" borderId="13">
      <alignment horizontal="left"/>
    </xf>
    <xf numFmtId="0" fontId="39" fillId="43" borderId="13">
      <alignment horizontal="left"/>
    </xf>
    <xf numFmtId="0" fontId="39" fillId="43" borderId="13">
      <alignment horizontal="left"/>
    </xf>
    <xf numFmtId="0" fontId="39" fillId="43" borderId="13">
      <alignment horizontal="left"/>
    </xf>
    <xf numFmtId="0" fontId="39" fillId="43" borderId="13">
      <alignment horizontal="left"/>
    </xf>
    <xf numFmtId="0" fontId="39" fillId="43" borderId="13">
      <alignment horizontal="left"/>
    </xf>
    <xf numFmtId="0" fontId="39" fillId="43" borderId="13">
      <alignment horizontal="left"/>
    </xf>
    <xf numFmtId="0" fontId="11" fillId="43" borderId="0">
      <alignment horizontal="left"/>
    </xf>
    <xf numFmtId="0" fontId="57" fillId="43" borderId="0">
      <alignment horizontal="left"/>
    </xf>
    <xf numFmtId="0" fontId="57" fillId="43" borderId="0">
      <alignment horizontal="left"/>
    </xf>
    <xf numFmtId="0" fontId="11" fillId="43" borderId="0">
      <alignment horizontal="left"/>
    </xf>
    <xf numFmtId="0" fontId="11" fillId="43" borderId="0">
      <alignment horizontal="left"/>
    </xf>
    <xf numFmtId="0" fontId="11" fillId="43" borderId="0">
      <alignment horizontal="left"/>
    </xf>
    <xf numFmtId="0" fontId="11" fillId="43" borderId="0">
      <alignment horizontal="left"/>
    </xf>
    <xf numFmtId="0" fontId="58" fillId="20" borderId="0" applyNumberFormat="0" applyBorder="0" applyAlignment="0" applyProtection="0"/>
    <xf numFmtId="38" fontId="21" fillId="43" borderId="0" applyNumberFormat="0" applyBorder="0" applyAlignment="0" applyProtection="0"/>
    <xf numFmtId="0" fontId="22" fillId="47" borderId="0">
      <alignment horizontal="right" vertical="top" textRotation="90" wrapText="1"/>
    </xf>
    <xf numFmtId="0" fontId="22" fillId="47" borderId="0">
      <alignment horizontal="right" vertical="top" textRotation="90" wrapText="1"/>
    </xf>
    <xf numFmtId="0" fontId="22" fillId="47" borderId="0">
      <alignment horizontal="right" vertical="top" wrapText="1"/>
    </xf>
    <xf numFmtId="0" fontId="22" fillId="47" borderId="0">
      <alignment horizontal="right" vertical="top" textRotation="90" wrapText="1"/>
    </xf>
    <xf numFmtId="0" fontId="23" fillId="20" borderId="0" applyNumberFormat="0" applyBorder="0" applyAlignment="0" applyProtection="0"/>
    <xf numFmtId="0" fontId="59" fillId="0" borderId="17" applyNumberFormat="0" applyAlignment="0" applyProtection="0">
      <alignment horizontal="left" vertical="center"/>
    </xf>
    <xf numFmtId="0" fontId="59" fillId="0" borderId="6">
      <alignment horizontal="left"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61" fillId="0" borderId="0"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62" fillId="0" borderId="0">
      <protection locked="0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  <xf numFmtId="184" fontId="64" fillId="0" borderId="0">
      <protection locked="0"/>
    </xf>
    <xf numFmtId="0" fontId="17" fillId="0" borderId="0">
      <protection locked="0"/>
    </xf>
    <xf numFmtId="184" fontId="64" fillId="0" borderId="0">
      <protection locked="0"/>
    </xf>
    <xf numFmtId="0" fontId="17" fillId="0" borderId="0"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5" borderId="4" applyNumberFormat="0" applyFont="0" applyAlignment="0" applyProtection="0"/>
    <xf numFmtId="0" fontId="11" fillId="5" borderId="4" applyNumberFormat="0" applyFont="0" applyAlignment="0" applyProtection="0"/>
    <xf numFmtId="0" fontId="1" fillId="5" borderId="4" applyNumberFormat="0" applyFont="0" applyAlignment="0" applyProtection="0"/>
    <xf numFmtId="0" fontId="11" fillId="5" borderId="4" applyNumberFormat="0" applyFont="0" applyAlignment="0" applyProtection="0"/>
    <xf numFmtId="0" fontId="1" fillId="5" borderId="4" applyNumberFormat="0" applyFont="0" applyAlignment="0" applyProtection="0"/>
    <xf numFmtId="0" fontId="11" fillId="5" borderId="4" applyNumberFormat="0" applyFont="0" applyAlignment="0" applyProtection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11" fillId="5" borderId="4" applyNumberFormat="0" applyFont="0" applyAlignment="0" applyProtection="0"/>
    <xf numFmtId="0" fontId="11" fillId="5" borderId="4" applyNumberFormat="0" applyFont="0" applyAlignment="0" applyProtection="0"/>
    <xf numFmtId="0" fontId="1" fillId="5" borderId="4" applyNumberFormat="0" applyFont="0" applyAlignment="0" applyProtection="0"/>
    <xf numFmtId="0" fontId="11" fillId="5" borderId="4" applyNumberFormat="0" applyFont="0" applyAlignment="0" applyProtection="0"/>
    <xf numFmtId="0" fontId="1" fillId="5" borderId="4" applyNumberFormat="0" applyFont="0" applyAlignment="0" applyProtection="0"/>
    <xf numFmtId="0" fontId="11" fillId="5" borderId="4" applyNumberFormat="0" applyFont="0" applyAlignment="0" applyProtection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73" fillId="21" borderId="0" applyNumberFormat="0" applyBorder="0" applyAlignment="0" applyProtection="0"/>
    <xf numFmtId="10" fontId="21" fillId="45" borderId="13" applyNumberFormat="0" applyBorder="0" applyAlignment="0" applyProtection="0"/>
    <xf numFmtId="0" fontId="74" fillId="23" borderId="8" applyNumberFormat="0" applyAlignment="0" applyProtection="0"/>
    <xf numFmtId="0" fontId="6" fillId="4" borderId="3" applyNumberFormat="0" applyAlignment="0" applyProtection="0"/>
    <xf numFmtId="0" fontId="75" fillId="44" borderId="0">
      <alignment horizontal="center"/>
    </xf>
    <xf numFmtId="0" fontId="35" fillId="43" borderId="13">
      <alignment horizontal="centerContinuous" wrapText="1"/>
    </xf>
    <xf numFmtId="0" fontId="35" fillId="43" borderId="13">
      <alignment horizontal="centerContinuous" wrapText="1"/>
    </xf>
    <xf numFmtId="0" fontId="35" fillId="43" borderId="13">
      <alignment horizontal="centerContinuous" wrapText="1"/>
    </xf>
    <xf numFmtId="0" fontId="35" fillId="43" borderId="13">
      <alignment horizontal="centerContinuous" wrapText="1"/>
    </xf>
    <xf numFmtId="0" fontId="35" fillId="43" borderId="13">
      <alignment horizontal="centerContinuous" wrapText="1"/>
    </xf>
    <xf numFmtId="0" fontId="35" fillId="43" borderId="13">
      <alignment horizontal="centerContinuous" wrapText="1"/>
    </xf>
    <xf numFmtId="0" fontId="35" fillId="43" borderId="13">
      <alignment horizontal="centerContinuous" wrapText="1"/>
    </xf>
    <xf numFmtId="0" fontId="35" fillId="43" borderId="13">
      <alignment horizontal="centerContinuous" wrapText="1"/>
    </xf>
    <xf numFmtId="0" fontId="35" fillId="43" borderId="13">
      <alignment horizontal="centerContinuous" wrapText="1"/>
    </xf>
    <xf numFmtId="0" fontId="35" fillId="43" borderId="13">
      <alignment horizontal="centerContinuous" wrapText="1"/>
    </xf>
    <xf numFmtId="0" fontId="35" fillId="43" borderId="13">
      <alignment horizontal="centerContinuous" wrapText="1"/>
    </xf>
    <xf numFmtId="0" fontId="76" fillId="48" borderId="0">
      <alignment horizontal="center" wrapText="1"/>
    </xf>
    <xf numFmtId="0" fontId="35" fillId="43" borderId="13">
      <alignment horizontal="centerContinuous" wrapText="1"/>
    </xf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0" fontId="21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19"/>
    <xf numFmtId="0" fontId="77" fillId="43" borderId="19"/>
    <xf numFmtId="0" fontId="77" fillId="43" borderId="19"/>
    <xf numFmtId="0" fontId="21" fillId="43" borderId="19"/>
    <xf numFmtId="0" fontId="21" fillId="43" borderId="19"/>
    <xf numFmtId="0" fontId="77" fillId="43" borderId="20"/>
    <xf numFmtId="0" fontId="21" fillId="43" borderId="20"/>
    <xf numFmtId="0" fontId="77" fillId="43" borderId="20"/>
    <xf numFmtId="0" fontId="21" fillId="43" borderId="20"/>
    <xf numFmtId="0" fontId="21" fillId="43" borderId="21">
      <alignment horizontal="center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78" fillId="0" borderId="12" applyNumberFormat="0" applyFill="0" applyAlignment="0" applyProtection="0"/>
    <xf numFmtId="0" fontId="35" fillId="0" borderId="0" applyFont="0" applyFill="0" applyBorder="0" applyAlignment="0" applyProtection="0"/>
    <xf numFmtId="41" fontId="53" fillId="0" borderId="0" applyFont="0" applyFill="0" applyBorder="0" applyAlignment="0" applyProtection="0"/>
    <xf numFmtId="186" fontId="35" fillId="0" borderId="0" applyFont="0" applyFill="0" applyBorder="0" applyAlignment="0" applyProtection="0"/>
    <xf numFmtId="3" fontId="49" fillId="0" borderId="0"/>
    <xf numFmtId="187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8" fontId="46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1" fontId="15" fillId="0" borderId="23" applyFill="0" applyBorder="0" applyProtection="0">
      <alignment horizontal="right" vertical="center"/>
    </xf>
    <xf numFmtId="192" fontId="15" fillId="0" borderId="0" applyFill="0" applyBorder="0" applyProtection="0">
      <alignment horizontal="right" vertical="center"/>
    </xf>
    <xf numFmtId="0" fontId="79" fillId="30" borderId="0" applyNumberFormat="0" applyBorder="0" applyAlignment="0" applyProtection="0"/>
    <xf numFmtId="0" fontId="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193" fontId="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82" fillId="0" borderId="0"/>
    <xf numFmtId="0" fontId="17" fillId="0" borderId="0"/>
    <xf numFmtId="0" fontId="82" fillId="0" borderId="0"/>
    <xf numFmtId="0" fontId="17" fillId="0" borderId="0"/>
    <xf numFmtId="0" fontId="82" fillId="0" borderId="0"/>
    <xf numFmtId="0" fontId="35" fillId="0" borderId="0"/>
    <xf numFmtId="0" fontId="82" fillId="0" borderId="0"/>
    <xf numFmtId="0" fontId="82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4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82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86" fillId="0" borderId="0"/>
    <xf numFmtId="0" fontId="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38" fillId="0" borderId="0"/>
    <xf numFmtId="0" fontId="82" fillId="0" borderId="0"/>
    <xf numFmtId="0" fontId="82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2" fillId="0" borderId="0"/>
    <xf numFmtId="0" fontId="82" fillId="0" borderId="0"/>
    <xf numFmtId="0" fontId="35" fillId="0" borderId="0"/>
    <xf numFmtId="0" fontId="11" fillId="0" borderId="0"/>
    <xf numFmtId="0" fontId="82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35" fillId="0" borderId="0"/>
    <xf numFmtId="0" fontId="83" fillId="0" borderId="0"/>
    <xf numFmtId="0" fontId="82" fillId="0" borderId="0"/>
    <xf numFmtId="0" fontId="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5" fillId="0" borderId="0"/>
    <xf numFmtId="0" fontId="35" fillId="0" borderId="0"/>
    <xf numFmtId="0" fontId="35" fillId="0" borderId="0"/>
    <xf numFmtId="0" fontId="85" fillId="0" borderId="0"/>
    <xf numFmtId="167" fontId="88" fillId="0" borderId="0"/>
    <xf numFmtId="0" fontId="82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82" fillId="0" borderId="0"/>
    <xf numFmtId="0" fontId="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5" fillId="0" borderId="0"/>
    <xf numFmtId="0" fontId="89" fillId="0" borderId="0"/>
    <xf numFmtId="0" fontId="85" fillId="0" borderId="0"/>
    <xf numFmtId="0" fontId="85" fillId="0" borderId="0"/>
    <xf numFmtId="0" fontId="90" fillId="0" borderId="0">
      <alignment vertical="center"/>
    </xf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89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1" fillId="0" borderId="0" applyNumberFormat="0" applyFill="0" applyBorder="0" applyAlignment="0" applyProtection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82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3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2" fillId="0" borderId="0"/>
    <xf numFmtId="0" fontId="9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4" fillId="0" borderId="0"/>
    <xf numFmtId="0" fontId="35" fillId="0" borderId="0"/>
    <xf numFmtId="1" fontId="40" fillId="0" borderId="0">
      <alignment vertical="top" wrapText="1"/>
    </xf>
    <xf numFmtId="1" fontId="40" fillId="0" borderId="0">
      <alignment vertical="top" wrapText="1"/>
    </xf>
    <xf numFmtId="1" fontId="95" fillId="0" borderId="0" applyFill="0" applyBorder="0" applyProtection="0"/>
    <xf numFmtId="1" fontId="64" fillId="0" borderId="0" applyFont="0" applyFill="0" applyBorder="0" applyProtection="0">
      <alignment vertical="center"/>
    </xf>
    <xf numFmtId="1" fontId="40" fillId="0" borderId="0">
      <alignment horizontal="right" vertical="top"/>
    </xf>
    <xf numFmtId="167" fontId="40" fillId="0" borderId="0">
      <alignment horizontal="right" vertical="top"/>
    </xf>
    <xf numFmtId="167" fontId="40" fillId="0" borderId="0">
      <alignment horizontal="right" vertical="top"/>
    </xf>
    <xf numFmtId="0" fontId="1" fillId="0" borderId="0"/>
    <xf numFmtId="0" fontId="1" fillId="0" borderId="0"/>
    <xf numFmtId="0" fontId="94" fillId="0" borderId="0"/>
    <xf numFmtId="0" fontId="35" fillId="0" borderId="0"/>
    <xf numFmtId="0" fontId="17" fillId="0" borderId="0"/>
    <xf numFmtId="0" fontId="35" fillId="0" borderId="0"/>
    <xf numFmtId="167" fontId="88" fillId="0" borderId="0"/>
    <xf numFmtId="0" fontId="96" fillId="0" borderId="0"/>
    <xf numFmtId="0" fontId="97" fillId="0" borderId="0"/>
    <xf numFmtId="0" fontId="96" fillId="0" borderId="0"/>
    <xf numFmtId="0" fontId="97" fillId="0" borderId="0"/>
    <xf numFmtId="0" fontId="96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6" fillId="0" borderId="0"/>
    <xf numFmtId="0" fontId="97" fillId="0" borderId="0"/>
    <xf numFmtId="0" fontId="97" fillId="0" borderId="0"/>
    <xf numFmtId="0" fontId="97" fillId="0" borderId="0"/>
    <xf numFmtId="0" fontId="96" fillId="0" borderId="0"/>
    <xf numFmtId="0" fontId="96" fillId="0" borderId="0"/>
    <xf numFmtId="0" fontId="96" fillId="0" borderId="0"/>
    <xf numFmtId="0" fontId="97" fillId="0" borderId="0"/>
    <xf numFmtId="1" fontId="37" fillId="0" borderId="0" applyNumberFormat="0" applyFill="0" applyBorder="0">
      <alignment vertical="top"/>
    </xf>
    <xf numFmtId="0" fontId="35" fillId="24" borderId="2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1" fillId="5" borderId="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" fillId="5" borderId="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" fillId="5" borderId="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" fillId="5" borderId="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" fillId="5" borderId="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85" fillId="5" borderId="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85" fillId="5" borderId="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" fillId="5" borderId="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" fillId="5" borderId="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" fillId="5" borderId="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" fillId="5" borderId="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" fillId="5" borderId="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64" fillId="0" borderId="0">
      <alignment horizontal="left"/>
    </xf>
    <xf numFmtId="0" fontId="12" fillId="24" borderId="24" applyNumberFormat="0" applyFont="0" applyAlignment="0" applyProtection="0"/>
    <xf numFmtId="0" fontId="98" fillId="29" borderId="7" applyNumberFormat="0" applyAlignment="0" applyProtection="0"/>
    <xf numFmtId="194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10" fontId="35" fillId="0" borderId="0" applyFont="0" applyFill="0" applyBorder="0" applyAlignment="0" applyProtection="0"/>
    <xf numFmtId="10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35" fillId="0" borderId="0" applyNumberFormat="0" applyFont="0" applyFill="0" applyBorder="0" applyAlignment="0" applyProtection="0"/>
    <xf numFmtId="0" fontId="21" fillId="43" borderId="13"/>
    <xf numFmtId="0" fontId="21" fillId="43" borderId="13"/>
    <xf numFmtId="0" fontId="21" fillId="43" borderId="13"/>
    <xf numFmtId="0" fontId="21" fillId="43" borderId="13"/>
    <xf numFmtId="0" fontId="21" fillId="43" borderId="13"/>
    <xf numFmtId="0" fontId="21" fillId="43" borderId="13"/>
    <xf numFmtId="0" fontId="21" fillId="43" borderId="13"/>
    <xf numFmtId="0" fontId="21" fillId="43" borderId="13"/>
    <xf numFmtId="0" fontId="21" fillId="43" borderId="13"/>
    <xf numFmtId="0" fontId="21" fillId="43" borderId="13"/>
    <xf numFmtId="0" fontId="21" fillId="43" borderId="13"/>
    <xf numFmtId="0" fontId="32" fillId="43" borderId="0">
      <alignment horizontal="right"/>
    </xf>
    <xf numFmtId="0" fontId="100" fillId="48" borderId="0">
      <alignment horizontal="center"/>
    </xf>
    <xf numFmtId="0" fontId="30" fillId="47" borderId="13">
      <alignment horizontal="left" vertical="top" wrapText="1"/>
    </xf>
    <xf numFmtId="0" fontId="30" fillId="47" borderId="13">
      <alignment horizontal="left" vertical="top" wrapText="1"/>
    </xf>
    <xf numFmtId="0" fontId="30" fillId="47" borderId="13">
      <alignment horizontal="left" vertical="top" wrapText="1"/>
    </xf>
    <xf numFmtId="0" fontId="30" fillId="47" borderId="13">
      <alignment horizontal="left" vertical="top" wrapText="1"/>
    </xf>
    <xf numFmtId="0" fontId="30" fillId="47" borderId="13">
      <alignment horizontal="left" vertical="top" wrapText="1"/>
    </xf>
    <xf numFmtId="0" fontId="30" fillId="47" borderId="13">
      <alignment horizontal="left" vertical="top" wrapText="1"/>
    </xf>
    <xf numFmtId="0" fontId="30" fillId="47" borderId="13">
      <alignment horizontal="left" vertical="top" wrapText="1"/>
    </xf>
    <xf numFmtId="0" fontId="30" fillId="47" borderId="13">
      <alignment horizontal="left" vertical="top" wrapText="1"/>
    </xf>
    <xf numFmtId="0" fontId="30" fillId="47" borderId="13">
      <alignment horizontal="left" vertical="top" wrapText="1"/>
    </xf>
    <xf numFmtId="0" fontId="30" fillId="47" borderId="13">
      <alignment horizontal="left" vertical="top" wrapText="1"/>
    </xf>
    <xf numFmtId="0" fontId="30" fillId="47" borderId="13">
      <alignment horizontal="left" vertical="top" wrapText="1"/>
    </xf>
    <xf numFmtId="0" fontId="76" fillId="44" borderId="0"/>
    <xf numFmtId="0" fontId="101" fillId="47" borderId="25">
      <alignment horizontal="left" vertical="top" wrapText="1"/>
    </xf>
    <xf numFmtId="0" fontId="101" fillId="47" borderId="25">
      <alignment horizontal="left" vertical="top" wrapText="1"/>
    </xf>
    <xf numFmtId="0" fontId="101" fillId="47" borderId="25">
      <alignment horizontal="left" vertical="top" wrapText="1"/>
    </xf>
    <xf numFmtId="0" fontId="101" fillId="47" borderId="25">
      <alignment horizontal="left" vertical="top" wrapText="1"/>
    </xf>
    <xf numFmtId="0" fontId="101" fillId="47" borderId="25">
      <alignment horizontal="left" vertical="top" wrapText="1"/>
    </xf>
    <xf numFmtId="0" fontId="101" fillId="47" borderId="25">
      <alignment horizontal="left" vertical="top" wrapText="1"/>
    </xf>
    <xf numFmtId="0" fontId="101" fillId="47" borderId="25">
      <alignment horizontal="left" vertical="top" wrapText="1"/>
    </xf>
    <xf numFmtId="0" fontId="101" fillId="47" borderId="25">
      <alignment horizontal="left" vertical="top" wrapText="1"/>
    </xf>
    <xf numFmtId="0" fontId="101" fillId="47" borderId="25">
      <alignment horizontal="left" vertical="top" wrapText="1"/>
    </xf>
    <xf numFmtId="0" fontId="101" fillId="47" borderId="25">
      <alignment horizontal="left" vertical="top" wrapText="1"/>
    </xf>
    <xf numFmtId="0" fontId="30" fillId="47" borderId="26">
      <alignment horizontal="left" vertical="top" wrapText="1"/>
    </xf>
    <xf numFmtId="0" fontId="30" fillId="47" borderId="26">
      <alignment horizontal="left" vertical="top" wrapText="1"/>
    </xf>
    <xf numFmtId="0" fontId="30" fillId="47" borderId="26">
      <alignment horizontal="left" vertical="top" wrapText="1"/>
    </xf>
    <xf numFmtId="0" fontId="30" fillId="47" borderId="26">
      <alignment horizontal="left" vertical="top" wrapText="1"/>
    </xf>
    <xf numFmtId="0" fontId="30" fillId="47" borderId="26">
      <alignment horizontal="left" vertical="top" wrapText="1"/>
    </xf>
    <xf numFmtId="0" fontId="30" fillId="47" borderId="26">
      <alignment horizontal="left" vertical="top" wrapText="1"/>
    </xf>
    <xf numFmtId="0" fontId="30" fillId="47" borderId="26">
      <alignment horizontal="left" vertical="top" wrapText="1"/>
    </xf>
    <xf numFmtId="0" fontId="30" fillId="47" borderId="26">
      <alignment horizontal="left" vertical="top" wrapText="1"/>
    </xf>
    <xf numFmtId="0" fontId="30" fillId="47" borderId="26">
      <alignment horizontal="left" vertical="top" wrapText="1"/>
    </xf>
    <xf numFmtId="0" fontId="30" fillId="47" borderId="26">
      <alignment horizontal="left" vertical="top" wrapText="1"/>
    </xf>
    <xf numFmtId="0" fontId="30" fillId="47" borderId="26">
      <alignment horizontal="left" vertical="top" wrapText="1"/>
    </xf>
    <xf numFmtId="0" fontId="30" fillId="47" borderId="26">
      <alignment horizontal="left" vertical="top" wrapText="1"/>
    </xf>
    <xf numFmtId="0" fontId="30" fillId="47" borderId="25">
      <alignment horizontal="left" vertical="top"/>
    </xf>
    <xf numFmtId="0" fontId="30" fillId="47" borderId="25">
      <alignment horizontal="left" vertical="top"/>
    </xf>
    <xf numFmtId="0" fontId="30" fillId="47" borderId="25">
      <alignment horizontal="left" vertical="top"/>
    </xf>
    <xf numFmtId="0" fontId="30" fillId="47" borderId="25">
      <alignment horizontal="left" vertical="top"/>
    </xf>
    <xf numFmtId="0" fontId="30" fillId="47" borderId="25">
      <alignment horizontal="left" vertical="top"/>
    </xf>
    <xf numFmtId="0" fontId="30" fillId="47" borderId="25">
      <alignment horizontal="left" vertical="top"/>
    </xf>
    <xf numFmtId="0" fontId="30" fillId="47" borderId="25">
      <alignment horizontal="left" vertical="top"/>
    </xf>
    <xf numFmtId="0" fontId="30" fillId="47" borderId="25">
      <alignment horizontal="left" vertical="top"/>
    </xf>
    <xf numFmtId="0" fontId="30" fillId="47" borderId="25">
      <alignment horizontal="left" vertical="top"/>
    </xf>
    <xf numFmtId="0" fontId="30" fillId="47" borderId="25">
      <alignment horizontal="left" vertical="top"/>
    </xf>
    <xf numFmtId="0" fontId="18" fillId="19" borderId="7" applyNumberFormat="0" applyAlignment="0" applyProtection="0"/>
    <xf numFmtId="0" fontId="49" fillId="0" borderId="0">
      <alignment horizontal="left" wrapText="1" indent="2"/>
    </xf>
    <xf numFmtId="0" fontId="73" fillId="19" borderId="0" applyNumberFormat="0" applyBorder="0" applyAlignment="0" applyProtection="0"/>
    <xf numFmtId="0" fontId="17" fillId="0" borderId="20">
      <alignment horizontal="center" vertical="center"/>
    </xf>
    <xf numFmtId="167" fontId="17" fillId="0" borderId="0" applyNumberFormat="0" applyBorder="0" applyAlignment="0"/>
    <xf numFmtId="167" fontId="17" fillId="0" borderId="0" applyNumberFormat="0" applyBorder="0" applyAlignment="0"/>
    <xf numFmtId="0" fontId="21" fillId="0" borderId="0"/>
    <xf numFmtId="0" fontId="35" fillId="0" borderId="0"/>
    <xf numFmtId="0" fontId="35" fillId="0" borderId="0"/>
    <xf numFmtId="0" fontId="53" fillId="0" borderId="0"/>
    <xf numFmtId="0" fontId="102" fillId="0" borderId="25" applyNumberFormat="0" applyFont="0" applyFill="0" applyBorder="0" applyProtection="0">
      <alignment horizontal="centerContinuous" vertical="center" wrapText="1"/>
    </xf>
    <xf numFmtId="0" fontId="103" fillId="0" borderId="0">
      <alignment horizontal="left"/>
    </xf>
    <xf numFmtId="0" fontId="21" fillId="0" borderId="0">
      <alignment horizontal="left"/>
    </xf>
    <xf numFmtId="0" fontId="21" fillId="0" borderId="0">
      <alignment horizontal="left" vertical="center" wrapText="1"/>
    </xf>
    <xf numFmtId="0" fontId="21" fillId="0" borderId="0">
      <alignment horizontal="center"/>
    </xf>
    <xf numFmtId="0" fontId="21" fillId="0" borderId="0">
      <alignment horizontal="center" vertical="center" wrapText="1"/>
    </xf>
    <xf numFmtId="0" fontId="21" fillId="0" borderId="0"/>
    <xf numFmtId="0" fontId="21" fillId="0" borderId="0">
      <alignment horizontal="left" vertical="center" wrapText="1"/>
    </xf>
    <xf numFmtId="0" fontId="21" fillId="0" borderId="0">
      <alignment horizontal="right"/>
    </xf>
    <xf numFmtId="0" fontId="21" fillId="0" borderId="0">
      <alignment horizontal="right"/>
    </xf>
    <xf numFmtId="0" fontId="104" fillId="49" borderId="0">
      <alignment horizontal="left"/>
    </xf>
    <xf numFmtId="0" fontId="76" fillId="49" borderId="0">
      <alignment horizontal="left" wrapText="1"/>
    </xf>
    <xf numFmtId="0" fontId="104" fillId="49" borderId="0">
      <alignment horizontal="left"/>
    </xf>
    <xf numFmtId="0" fontId="105" fillId="0" borderId="27"/>
    <xf numFmtId="0" fontId="106" fillId="0" borderId="0"/>
    <xf numFmtId="0" fontId="31" fillId="43" borderId="0">
      <alignment horizontal="center"/>
    </xf>
    <xf numFmtId="0" fontId="107" fillId="0" borderId="0"/>
    <xf numFmtId="49" fontId="37" fillId="0" borderId="0" applyFill="0" applyBorder="0" applyAlignment="0" applyProtection="0">
      <alignment vertical="top"/>
    </xf>
    <xf numFmtId="0" fontId="10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3" fillId="43" borderId="0"/>
    <xf numFmtId="0" fontId="104" fillId="49" borderId="0">
      <alignment horizontal="left"/>
    </xf>
    <xf numFmtId="0" fontId="110" fillId="0" borderId="0"/>
    <xf numFmtId="0" fontId="111" fillId="0" borderId="0" applyNumberFormat="0" applyFill="0" applyBorder="0" applyAlignment="0" applyProtection="0"/>
    <xf numFmtId="0" fontId="112" fillId="0" borderId="28" applyNumberFormat="0" applyFill="0" applyAlignment="0" applyProtection="0"/>
    <xf numFmtId="0" fontId="113" fillId="0" borderId="29" applyNumberFormat="0" applyFill="0" applyAlignment="0" applyProtection="0"/>
    <xf numFmtId="0" fontId="48" fillId="0" borderId="30" applyNumberForma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7" fillId="0" borderId="5" applyNumberFormat="0" applyFill="0" applyAlignment="0" applyProtection="0"/>
    <xf numFmtId="0" fontId="41" fillId="0" borderId="31">
      <protection locked="0"/>
    </xf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196" fontId="114" fillId="0" borderId="19" applyBorder="0" applyAlignment="0"/>
    <xf numFmtId="41" fontId="17" fillId="0" borderId="0" applyFont="0" applyFill="0" applyBorder="0" applyAlignment="0" applyProtection="0"/>
    <xf numFmtId="197" fontId="8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5" fillId="0" borderId="32" applyNumberFormat="0" applyFill="0" applyAlignment="0" applyProtection="0"/>
    <xf numFmtId="0" fontId="116" fillId="0" borderId="29" applyNumberFormat="0" applyFill="0" applyAlignment="0" applyProtection="0"/>
    <xf numFmtId="0" fontId="117" fillId="0" borderId="18" applyNumberFormat="0" applyFill="0" applyAlignment="0" applyProtection="0"/>
    <xf numFmtId="0" fontId="117" fillId="0" borderId="0" applyNumberFormat="0" applyFill="0" applyBorder="0" applyAlignment="0" applyProtection="0"/>
    <xf numFmtId="0" fontId="118" fillId="5" borderId="4" applyNumberFormat="0" applyFont="0" applyAlignment="0" applyProtection="0"/>
    <xf numFmtId="0" fontId="97" fillId="5" borderId="4" applyNumberFormat="0" applyFont="0" applyAlignment="0" applyProtection="0"/>
    <xf numFmtId="198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0" fontId="28" fillId="0" borderId="12" applyNumberFormat="0" applyFill="0" applyAlignment="0" applyProtection="0"/>
    <xf numFmtId="198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" fontId="40" fillId="0" borderId="0">
      <alignment vertical="top" wrapText="1"/>
    </xf>
    <xf numFmtId="1" fontId="40" fillId="0" borderId="0" applyFill="0" applyBorder="0">
      <alignment vertical="top" wrapText="1"/>
    </xf>
    <xf numFmtId="1" fontId="53" fillId="0" borderId="0">
      <alignment vertical="top" wrapText="1"/>
    </xf>
    <xf numFmtId="0" fontId="27" fillId="41" borderId="11" applyNumberFormat="0" applyAlignment="0" applyProtection="0"/>
    <xf numFmtId="0" fontId="120" fillId="0" borderId="0"/>
    <xf numFmtId="200" fontId="121" fillId="0" borderId="0" applyFont="0">
      <alignment vertical="top"/>
    </xf>
    <xf numFmtId="0" fontId="122" fillId="30" borderId="0" applyNumberFormat="0" applyBorder="0" applyAlignment="0" applyProtection="0"/>
    <xf numFmtId="0" fontId="35" fillId="24" borderId="24" applyNumberFormat="0" applyFont="0" applyAlignment="0" applyProtection="0"/>
    <xf numFmtId="187" fontId="1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4" fillId="0" borderId="0"/>
    <xf numFmtId="0" fontId="125" fillId="0" borderId="0">
      <alignment vertical="center"/>
    </xf>
    <xf numFmtId="0" fontId="83" fillId="0" borderId="0"/>
    <xf numFmtId="0" fontId="87" fillId="0" borderId="0"/>
    <xf numFmtId="0" fontId="126" fillId="0" borderId="0"/>
    <xf numFmtId="0" fontId="127" fillId="0" borderId="0"/>
    <xf numFmtId="0" fontId="87" fillId="0" borderId="0"/>
    <xf numFmtId="201" fontId="87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29" fillId="0" borderId="33" applyNumberFormat="0" applyFill="0" applyAlignment="0" applyProtection="0"/>
    <xf numFmtId="0" fontId="129" fillId="0" borderId="0" applyNumberFormat="0" applyFill="0" applyBorder="0" applyAlignment="0" applyProtection="0"/>
    <xf numFmtId="0" fontId="130" fillId="50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3" applyNumberFormat="0" applyAlignment="0" applyProtection="0"/>
    <xf numFmtId="0" fontId="131" fillId="51" borderId="34" applyNumberFormat="0" applyAlignment="0" applyProtection="0"/>
    <xf numFmtId="0" fontId="132" fillId="51" borderId="3" applyNumberFormat="0" applyAlignment="0" applyProtection="0"/>
    <xf numFmtId="0" fontId="133" fillId="0" borderId="35" applyNumberFormat="0" applyFill="0" applyAlignment="0" applyProtection="0"/>
    <xf numFmtId="0" fontId="134" fillId="52" borderId="36" applyNumberFormat="0" applyAlignment="0" applyProtection="0"/>
    <xf numFmtId="0" fontId="135" fillId="0" borderId="0" applyNumberFormat="0" applyFill="0" applyBorder="0" applyAlignment="0" applyProtection="0"/>
    <xf numFmtId="0" fontId="1" fillId="5" borderId="4" applyNumberFormat="0" applyFont="0" applyAlignment="0" applyProtection="0"/>
    <xf numFmtId="0" fontId="13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137" fillId="5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37" fillId="54" borderId="0" applyNumberFormat="0" applyBorder="0" applyAlignment="0" applyProtection="0"/>
    <xf numFmtId="0" fontId="137" fillId="5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37" fillId="56" borderId="0" applyNumberFormat="0" applyBorder="0" applyAlignment="0" applyProtection="0"/>
    <xf numFmtId="0" fontId="137" fillId="5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37" fillId="58" borderId="0" applyNumberFormat="0" applyBorder="0" applyAlignment="0" applyProtection="0"/>
    <xf numFmtId="0" fontId="137" fillId="5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7" fillId="60" borderId="0" applyNumberFormat="0" applyBorder="0" applyAlignment="0" applyProtection="0"/>
    <xf numFmtId="0" fontId="137" fillId="6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37" fillId="62" borderId="0" applyNumberFormat="0" applyBorder="0" applyAlignment="0" applyProtection="0"/>
    <xf numFmtId="0" fontId="137" fillId="6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37" fillId="64" borderId="0" applyNumberFormat="0" applyBorder="0" applyAlignment="0" applyProtection="0"/>
    <xf numFmtId="0" fontId="138" fillId="0" borderId="0"/>
    <xf numFmtId="0" fontId="138" fillId="0" borderId="0"/>
    <xf numFmtId="0" fontId="138" fillId="0" borderId="0"/>
    <xf numFmtId="0" fontId="138" fillId="0" borderId="0"/>
    <xf numFmtId="0" fontId="35" fillId="0" borderId="0"/>
    <xf numFmtId="0" fontId="148" fillId="0" borderId="0"/>
    <xf numFmtId="0" fontId="148" fillId="0" borderId="0"/>
    <xf numFmtId="0" fontId="35" fillId="0" borderId="0"/>
    <xf numFmtId="0" fontId="148" fillId="0" borderId="0"/>
    <xf numFmtId="0" fontId="148" fillId="0" borderId="0"/>
    <xf numFmtId="0" fontId="148" fillId="0" borderId="0"/>
    <xf numFmtId="0" fontId="34" fillId="0" borderId="0" applyNumberFormat="0" applyFill="0" applyBorder="0" applyAlignment="0" applyProtection="0"/>
  </cellStyleXfs>
  <cellXfs count="231">
    <xf numFmtId="0" fontId="0" fillId="0" borderId="0" xfId="0"/>
    <xf numFmtId="0" fontId="7" fillId="0" borderId="0" xfId="0" applyFont="1" applyAlignment="1">
      <alignment vertical="top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7" fillId="0" borderId="0" xfId="0" applyFont="1" applyAlignment="1">
      <alignment horizontal="center" wrapText="1"/>
    </xf>
    <xf numFmtId="164" fontId="35" fillId="0" borderId="0" xfId="0" applyNumberFormat="1" applyFont="1"/>
    <xf numFmtId="0" fontId="138" fillId="0" borderId="0" xfId="1997"/>
    <xf numFmtId="0" fontId="21" fillId="0" borderId="37" xfId="1997" applyFont="1" applyBorder="1"/>
    <xf numFmtId="0" fontId="144" fillId="0" borderId="37" xfId="1997" applyFont="1" applyBorder="1" applyAlignment="1">
      <alignment horizontal="left" wrapText="1"/>
    </xf>
    <xf numFmtId="0" fontId="142" fillId="66" borderId="37" xfId="1997" applyFont="1" applyFill="1" applyBorder="1" applyAlignment="1">
      <alignment horizontal="center" vertical="top" wrapText="1"/>
    </xf>
    <xf numFmtId="0" fontId="141" fillId="67" borderId="37" xfId="1997" applyFont="1" applyFill="1" applyBorder="1" applyAlignment="1">
      <alignment wrapText="1"/>
    </xf>
    <xf numFmtId="0" fontId="145" fillId="68" borderId="37" xfId="1997" applyFont="1" applyFill="1" applyBorder="1" applyAlignment="1">
      <alignment horizontal="center"/>
    </xf>
    <xf numFmtId="0" fontId="139" fillId="67" borderId="37" xfId="1997" applyFont="1" applyFill="1" applyBorder="1" applyAlignment="1">
      <alignment vertical="top" wrapText="1"/>
    </xf>
    <xf numFmtId="202" fontId="21" fillId="0" borderId="37" xfId="1997" applyNumberFormat="1" applyFont="1" applyBorder="1" applyAlignment="1">
      <alignment horizontal="right"/>
    </xf>
    <xf numFmtId="202" fontId="21" fillId="69" borderId="37" xfId="1997" applyNumberFormat="1" applyFont="1" applyFill="1" applyBorder="1" applyAlignment="1">
      <alignment horizontal="right"/>
    </xf>
    <xf numFmtId="0" fontId="140" fillId="0" borderId="0" xfId="1997" applyFont="1" applyAlignment="1">
      <alignment horizontal="left"/>
    </xf>
    <xf numFmtId="0" fontId="138" fillId="0" borderId="0" xfId="1998"/>
    <xf numFmtId="0" fontId="21" fillId="0" borderId="37" xfId="1998" applyFont="1" applyBorder="1"/>
    <xf numFmtId="0" fontId="144" fillId="0" borderId="37" xfId="1998" applyFont="1" applyBorder="1" applyAlignment="1">
      <alignment horizontal="left" wrapText="1"/>
    </xf>
    <xf numFmtId="0" fontId="142" fillId="66" borderId="37" xfId="1998" applyFont="1" applyFill="1" applyBorder="1" applyAlignment="1">
      <alignment horizontal="center" vertical="top" wrapText="1"/>
    </xf>
    <xf numFmtId="0" fontId="141" fillId="67" borderId="37" xfId="1998" applyFont="1" applyFill="1" applyBorder="1" applyAlignment="1">
      <alignment wrapText="1"/>
    </xf>
    <xf numFmtId="0" fontId="145" fillId="68" borderId="37" xfId="1998" applyFont="1" applyFill="1" applyBorder="1" applyAlignment="1">
      <alignment horizontal="center"/>
    </xf>
    <xf numFmtId="0" fontId="139" fillId="67" borderId="37" xfId="1998" applyFont="1" applyFill="1" applyBorder="1" applyAlignment="1">
      <alignment vertical="top" wrapText="1"/>
    </xf>
    <xf numFmtId="202" fontId="21" fillId="0" borderId="37" xfId="1998" applyNumberFormat="1" applyFont="1" applyBorder="1" applyAlignment="1">
      <alignment horizontal="right"/>
    </xf>
    <xf numFmtId="202" fontId="21" fillId="69" borderId="37" xfId="1998" applyNumberFormat="1" applyFont="1" applyFill="1" applyBorder="1" applyAlignment="1">
      <alignment horizontal="right"/>
    </xf>
    <xf numFmtId="0" fontId="140" fillId="0" borderId="0" xfId="1998" applyFont="1" applyAlignment="1">
      <alignment horizontal="left"/>
    </xf>
    <xf numFmtId="0" fontId="138" fillId="0" borderId="0" xfId="1999"/>
    <xf numFmtId="0" fontId="21" fillId="0" borderId="37" xfId="1999" applyFont="1" applyBorder="1"/>
    <xf numFmtId="0" fontId="144" fillId="0" borderId="37" xfId="1999" applyFont="1" applyBorder="1" applyAlignment="1">
      <alignment horizontal="left" wrapText="1"/>
    </xf>
    <xf numFmtId="0" fontId="142" fillId="66" borderId="37" xfId="1999" applyFont="1" applyFill="1" applyBorder="1" applyAlignment="1">
      <alignment horizontal="center" vertical="top" wrapText="1"/>
    </xf>
    <xf numFmtId="0" fontId="141" fillId="67" borderId="37" xfId="1999" applyFont="1" applyFill="1" applyBorder="1" applyAlignment="1">
      <alignment wrapText="1"/>
    </xf>
    <xf numFmtId="0" fontId="145" fillId="68" borderId="37" xfId="1999" applyFont="1" applyFill="1" applyBorder="1" applyAlignment="1">
      <alignment horizontal="center"/>
    </xf>
    <xf numFmtId="0" fontId="139" fillId="67" borderId="37" xfId="1999" applyFont="1" applyFill="1" applyBorder="1" applyAlignment="1">
      <alignment vertical="top" wrapText="1"/>
    </xf>
    <xf numFmtId="202" fontId="21" fillId="0" borderId="37" xfId="1999" applyNumberFormat="1" applyFont="1" applyBorder="1" applyAlignment="1">
      <alignment horizontal="right"/>
    </xf>
    <xf numFmtId="202" fontId="21" fillId="69" borderId="37" xfId="1999" applyNumberFormat="1" applyFont="1" applyFill="1" applyBorder="1" applyAlignment="1">
      <alignment horizontal="right"/>
    </xf>
    <xf numFmtId="0" fontId="140" fillId="0" borderId="0" xfId="1999" applyFont="1" applyAlignment="1">
      <alignment horizontal="left"/>
    </xf>
    <xf numFmtId="0" fontId="138" fillId="0" borderId="0" xfId="2000"/>
    <xf numFmtId="0" fontId="21" fillId="0" borderId="37" xfId="2000" applyFont="1" applyBorder="1"/>
    <xf numFmtId="0" fontId="144" fillId="0" borderId="37" xfId="2000" applyFont="1" applyBorder="1" applyAlignment="1">
      <alignment horizontal="left" wrapText="1"/>
    </xf>
    <xf numFmtId="0" fontId="142" fillId="66" borderId="37" xfId="2000" applyFont="1" applyFill="1" applyBorder="1" applyAlignment="1">
      <alignment horizontal="center" vertical="top" wrapText="1"/>
    </xf>
    <xf numFmtId="0" fontId="141" fillId="67" borderId="37" xfId="2000" applyFont="1" applyFill="1" applyBorder="1" applyAlignment="1">
      <alignment wrapText="1"/>
    </xf>
    <xf numFmtId="0" fontId="145" fillId="68" borderId="37" xfId="2000" applyFont="1" applyFill="1" applyBorder="1" applyAlignment="1">
      <alignment horizontal="center"/>
    </xf>
    <xf numFmtId="0" fontId="139" fillId="67" borderId="37" xfId="2000" applyFont="1" applyFill="1" applyBorder="1" applyAlignment="1">
      <alignment vertical="top" wrapText="1"/>
    </xf>
    <xf numFmtId="202" fontId="21" fillId="0" borderId="37" xfId="2000" applyNumberFormat="1" applyFont="1" applyBorder="1" applyAlignment="1">
      <alignment horizontal="right"/>
    </xf>
    <xf numFmtId="202" fontId="21" fillId="69" borderId="37" xfId="2000" applyNumberFormat="1" applyFont="1" applyFill="1" applyBorder="1" applyAlignment="1">
      <alignment horizontal="right"/>
    </xf>
    <xf numFmtId="0" fontId="140" fillId="0" borderId="0" xfId="2000" applyFont="1" applyAlignment="1">
      <alignment horizontal="left"/>
    </xf>
    <xf numFmtId="202" fontId="0" fillId="0" borderId="0" xfId="0" applyNumberFormat="1"/>
    <xf numFmtId="164" fontId="146" fillId="0" borderId="0" xfId="0" applyNumberFormat="1" applyFont="1"/>
    <xf numFmtId="165" fontId="35" fillId="0" borderId="0" xfId="1" applyNumberFormat="1" applyFont="1"/>
    <xf numFmtId="0" fontId="0" fillId="0" borderId="0" xfId="0" applyNumberFormat="1"/>
    <xf numFmtId="0" fontId="147" fillId="0" borderId="0" xfId="0" applyFont="1"/>
    <xf numFmtId="0" fontId="144" fillId="0" borderId="0" xfId="2001" applyFont="1" applyBorder="1" applyAlignment="1">
      <alignment horizontal="left" wrapText="1"/>
    </xf>
    <xf numFmtId="0" fontId="144" fillId="0" borderId="0" xfId="2002" applyFont="1" applyBorder="1" applyAlignment="1">
      <alignment horizontal="left" wrapText="1"/>
    </xf>
    <xf numFmtId="0" fontId="144" fillId="0" borderId="0" xfId="2004" applyFont="1" applyBorder="1" applyAlignment="1">
      <alignment horizontal="left" wrapText="1"/>
    </xf>
    <xf numFmtId="0" fontId="35" fillId="0" borderId="0" xfId="2001"/>
    <xf numFmtId="0" fontId="144" fillId="0" borderId="37" xfId="2001" applyFont="1" applyBorder="1" applyAlignment="1">
      <alignment horizontal="left" wrapText="1"/>
    </xf>
    <xf numFmtId="0" fontId="142" fillId="66" borderId="37" xfId="2001" applyFont="1" applyFill="1" applyBorder="1" applyAlignment="1">
      <alignment horizontal="center" vertical="top" wrapText="1"/>
    </xf>
    <xf numFmtId="0" fontId="141" fillId="67" borderId="37" xfId="2001" applyFont="1" applyFill="1" applyBorder="1" applyAlignment="1">
      <alignment wrapText="1"/>
    </xf>
    <xf numFmtId="0" fontId="145" fillId="68" borderId="37" xfId="2001" applyFont="1" applyFill="1" applyBorder="1" applyAlignment="1">
      <alignment horizontal="center"/>
    </xf>
    <xf numFmtId="0" fontId="139" fillId="67" borderId="37" xfId="2001" applyFont="1" applyFill="1" applyBorder="1" applyAlignment="1">
      <alignment vertical="top" wrapText="1"/>
    </xf>
    <xf numFmtId="202" fontId="21" fillId="0" borderId="37" xfId="2001" applyNumberFormat="1" applyFont="1" applyBorder="1" applyAlignment="1">
      <alignment horizontal="right"/>
    </xf>
    <xf numFmtId="202" fontId="21" fillId="69" borderId="37" xfId="2001" applyNumberFormat="1" applyFont="1" applyFill="1" applyBorder="1" applyAlignment="1">
      <alignment horizontal="right"/>
    </xf>
    <xf numFmtId="0" fontId="140" fillId="0" borderId="0" xfId="2001" applyFont="1" applyAlignment="1">
      <alignment horizontal="left"/>
    </xf>
    <xf numFmtId="0" fontId="144" fillId="0" borderId="0" xfId="2003" applyFont="1" applyBorder="1" applyAlignment="1">
      <alignment horizontal="left" wrapText="1"/>
    </xf>
    <xf numFmtId="0" fontId="148" fillId="0" borderId="0" xfId="2002"/>
    <xf numFmtId="0" fontId="144" fillId="0" borderId="37" xfId="2002" applyFont="1" applyBorder="1" applyAlignment="1">
      <alignment horizontal="left" wrapText="1"/>
    </xf>
    <xf numFmtId="0" fontId="142" fillId="66" borderId="37" xfId="2002" applyFont="1" applyFill="1" applyBorder="1" applyAlignment="1">
      <alignment horizontal="center" vertical="top" wrapText="1"/>
    </xf>
    <xf numFmtId="0" fontId="141" fillId="67" borderId="37" xfId="2002" applyFont="1" applyFill="1" applyBorder="1" applyAlignment="1">
      <alignment wrapText="1"/>
    </xf>
    <xf numFmtId="0" fontId="145" fillId="68" borderId="37" xfId="2002" applyFont="1" applyFill="1" applyBorder="1" applyAlignment="1">
      <alignment horizontal="center"/>
    </xf>
    <xf numFmtId="0" fontId="139" fillId="67" borderId="37" xfId="2002" applyFont="1" applyFill="1" applyBorder="1" applyAlignment="1">
      <alignment vertical="top" wrapText="1"/>
    </xf>
    <xf numFmtId="202" fontId="21" fillId="0" borderId="37" xfId="2002" applyNumberFormat="1" applyFont="1" applyBorder="1" applyAlignment="1">
      <alignment horizontal="right"/>
    </xf>
    <xf numFmtId="202" fontId="21" fillId="69" borderId="37" xfId="2002" applyNumberFormat="1" applyFont="1" applyFill="1" applyBorder="1" applyAlignment="1">
      <alignment horizontal="right"/>
    </xf>
    <xf numFmtId="0" fontId="140" fillId="0" borderId="0" xfId="2002" applyFont="1" applyAlignment="1">
      <alignment horizontal="left"/>
    </xf>
    <xf numFmtId="0" fontId="148" fillId="0" borderId="0" xfId="2003"/>
    <xf numFmtId="0" fontId="144" fillId="0" borderId="37" xfId="2003" applyFont="1" applyBorder="1" applyAlignment="1">
      <alignment horizontal="left" wrapText="1"/>
    </xf>
    <xf numFmtId="0" fontId="142" fillId="66" borderId="37" xfId="2003" applyFont="1" applyFill="1" applyBorder="1" applyAlignment="1">
      <alignment horizontal="center" vertical="top" wrapText="1"/>
    </xf>
    <xf numFmtId="0" fontId="141" fillId="67" borderId="37" xfId="2003" applyFont="1" applyFill="1" applyBorder="1" applyAlignment="1">
      <alignment wrapText="1"/>
    </xf>
    <xf numFmtId="0" fontId="145" fillId="68" borderId="37" xfId="2003" applyFont="1" applyFill="1" applyBorder="1" applyAlignment="1">
      <alignment horizontal="center"/>
    </xf>
    <xf numFmtId="0" fontId="139" fillId="67" borderId="37" xfId="2003" applyFont="1" applyFill="1" applyBorder="1" applyAlignment="1">
      <alignment vertical="top" wrapText="1"/>
    </xf>
    <xf numFmtId="202" fontId="21" fillId="0" borderId="37" xfId="2003" applyNumberFormat="1" applyFont="1" applyBorder="1" applyAlignment="1">
      <alignment horizontal="right"/>
    </xf>
    <xf numFmtId="202" fontId="21" fillId="69" borderId="37" xfId="2003" applyNumberFormat="1" applyFont="1" applyFill="1" applyBorder="1" applyAlignment="1">
      <alignment horizontal="right"/>
    </xf>
    <xf numFmtId="0" fontId="140" fillId="0" borderId="0" xfId="2003" applyFont="1" applyAlignment="1">
      <alignment horizontal="left"/>
    </xf>
    <xf numFmtId="0" fontId="35" fillId="0" borderId="0" xfId="2004"/>
    <xf numFmtId="0" fontId="144" fillId="0" borderId="37" xfId="2004" applyFont="1" applyBorder="1" applyAlignment="1">
      <alignment horizontal="left" wrapText="1"/>
    </xf>
    <xf numFmtId="0" fontId="142" fillId="66" borderId="37" xfId="2004" applyFont="1" applyFill="1" applyBorder="1" applyAlignment="1">
      <alignment horizontal="center" vertical="top" wrapText="1"/>
    </xf>
    <xf numFmtId="0" fontId="141" fillId="67" borderId="37" xfId="2004" applyFont="1" applyFill="1" applyBorder="1" applyAlignment="1">
      <alignment wrapText="1"/>
    </xf>
    <xf numFmtId="0" fontId="145" fillId="68" borderId="37" xfId="2004" applyFont="1" applyFill="1" applyBorder="1" applyAlignment="1">
      <alignment horizontal="center"/>
    </xf>
    <xf numFmtId="0" fontId="139" fillId="67" borderId="37" xfId="2004" applyFont="1" applyFill="1" applyBorder="1" applyAlignment="1">
      <alignment vertical="top" wrapText="1"/>
    </xf>
    <xf numFmtId="202" fontId="21" fillId="0" borderId="37" xfId="2004" applyNumberFormat="1" applyFont="1" applyBorder="1" applyAlignment="1">
      <alignment horizontal="right"/>
    </xf>
    <xf numFmtId="202" fontId="21" fillId="69" borderId="37" xfId="2004" applyNumberFormat="1" applyFont="1" applyFill="1" applyBorder="1" applyAlignment="1">
      <alignment horizontal="right"/>
    </xf>
    <xf numFmtId="0" fontId="140" fillId="0" borderId="0" xfId="2004" applyFont="1" applyAlignment="1">
      <alignment horizontal="left"/>
    </xf>
    <xf numFmtId="0" fontId="148" fillId="0" borderId="0" xfId="2006"/>
    <xf numFmtId="0" fontId="21" fillId="0" borderId="37" xfId="2006" applyFont="1" applyBorder="1"/>
    <xf numFmtId="0" fontId="144" fillId="0" borderId="37" xfId="2006" applyFont="1" applyBorder="1" applyAlignment="1">
      <alignment horizontal="left" wrapText="1"/>
    </xf>
    <xf numFmtId="0" fontId="142" fillId="66" borderId="37" xfId="2006" applyFont="1" applyFill="1" applyBorder="1" applyAlignment="1">
      <alignment horizontal="center" vertical="top" wrapText="1"/>
    </xf>
    <xf numFmtId="0" fontId="141" fillId="67" borderId="37" xfId="2006" applyFont="1" applyFill="1" applyBorder="1" applyAlignment="1">
      <alignment wrapText="1"/>
    </xf>
    <xf numFmtId="0" fontId="145" fillId="68" borderId="37" xfId="2006" applyFont="1" applyFill="1" applyBorder="1" applyAlignment="1">
      <alignment horizontal="center"/>
    </xf>
    <xf numFmtId="0" fontId="139" fillId="67" borderId="37" xfId="2006" applyFont="1" applyFill="1" applyBorder="1" applyAlignment="1">
      <alignment vertical="top" wrapText="1"/>
    </xf>
    <xf numFmtId="202" fontId="21" fillId="0" borderId="37" xfId="2006" applyNumberFormat="1" applyFont="1" applyBorder="1" applyAlignment="1">
      <alignment horizontal="right"/>
    </xf>
    <xf numFmtId="202" fontId="21" fillId="69" borderId="37" xfId="2006" applyNumberFormat="1" applyFont="1" applyFill="1" applyBorder="1" applyAlignment="1">
      <alignment horizontal="right"/>
    </xf>
    <xf numFmtId="0" fontId="140" fillId="0" borderId="0" xfId="2006" applyFont="1" applyAlignment="1">
      <alignment horizontal="left"/>
    </xf>
    <xf numFmtId="0" fontId="148" fillId="0" borderId="0" xfId="2007"/>
    <xf numFmtId="0" fontId="21" fillId="0" borderId="37" xfId="2007" applyFont="1" applyBorder="1"/>
    <xf numFmtId="0" fontId="144" fillId="0" borderId="37" xfId="2007" applyFont="1" applyBorder="1" applyAlignment="1">
      <alignment horizontal="left" wrapText="1"/>
    </xf>
    <xf numFmtId="0" fontId="142" fillId="66" borderId="37" xfId="2007" applyFont="1" applyFill="1" applyBorder="1" applyAlignment="1">
      <alignment horizontal="center" vertical="top" wrapText="1"/>
    </xf>
    <xf numFmtId="0" fontId="141" fillId="67" borderId="37" xfId="2007" applyFont="1" applyFill="1" applyBorder="1" applyAlignment="1">
      <alignment wrapText="1"/>
    </xf>
    <xf numFmtId="0" fontId="145" fillId="68" borderId="37" xfId="2007" applyFont="1" applyFill="1" applyBorder="1" applyAlignment="1">
      <alignment horizontal="center"/>
    </xf>
    <xf numFmtId="0" fontId="139" fillId="67" borderId="37" xfId="2007" applyFont="1" applyFill="1" applyBorder="1" applyAlignment="1">
      <alignment vertical="top" wrapText="1"/>
    </xf>
    <xf numFmtId="202" fontId="21" fillId="0" borderId="37" xfId="2007" applyNumberFormat="1" applyFont="1" applyBorder="1" applyAlignment="1">
      <alignment horizontal="right"/>
    </xf>
    <xf numFmtId="202" fontId="21" fillId="69" borderId="37" xfId="2007" applyNumberFormat="1" applyFont="1" applyFill="1" applyBorder="1" applyAlignment="1">
      <alignment horizontal="right"/>
    </xf>
    <xf numFmtId="0" fontId="140" fillId="0" borderId="0" xfId="2007" applyFont="1" applyAlignment="1">
      <alignment horizontal="left"/>
    </xf>
    <xf numFmtId="0" fontId="149" fillId="0" borderId="0" xfId="0" applyFont="1" applyAlignment="1">
      <alignment horizontal="center" wrapText="1"/>
    </xf>
    <xf numFmtId="0" fontId="150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43" fillId="65" borderId="38" xfId="1997" applyFont="1" applyFill="1" applyBorder="1" applyAlignment="1">
      <alignment horizontal="right" vertical="top" wrapText="1"/>
    </xf>
    <xf numFmtId="0" fontId="143" fillId="65" borderId="40" xfId="1997" applyFont="1" applyFill="1" applyBorder="1" applyAlignment="1">
      <alignment horizontal="right" vertical="top" wrapText="1"/>
    </xf>
    <xf numFmtId="0" fontId="143" fillId="65" borderId="39" xfId="1997" applyFont="1" applyFill="1" applyBorder="1" applyAlignment="1">
      <alignment horizontal="right" vertical="top" wrapText="1"/>
    </xf>
    <xf numFmtId="0" fontId="142" fillId="65" borderId="38" xfId="1997" applyFont="1" applyFill="1" applyBorder="1" applyAlignment="1">
      <alignment vertical="top" wrapText="1"/>
    </xf>
    <xf numFmtId="0" fontId="142" fillId="65" borderId="40" xfId="1997" applyFont="1" applyFill="1" applyBorder="1" applyAlignment="1">
      <alignment vertical="top" wrapText="1"/>
    </xf>
    <xf numFmtId="0" fontId="142" fillId="65" borderId="39" xfId="1997" applyFont="1" applyFill="1" applyBorder="1" applyAlignment="1">
      <alignment vertical="top" wrapText="1"/>
    </xf>
    <xf numFmtId="0" fontId="143" fillId="66" borderId="38" xfId="1997" applyFont="1" applyFill="1" applyBorder="1" applyAlignment="1">
      <alignment horizontal="right" vertical="center" wrapText="1"/>
    </xf>
    <xf numFmtId="0" fontId="143" fillId="66" borderId="40" xfId="1997" applyFont="1" applyFill="1" applyBorder="1" applyAlignment="1">
      <alignment horizontal="right" vertical="center" wrapText="1"/>
    </xf>
    <xf numFmtId="0" fontId="143" fillId="66" borderId="39" xfId="1997" applyFont="1" applyFill="1" applyBorder="1" applyAlignment="1">
      <alignment horizontal="right" vertical="center" wrapText="1"/>
    </xf>
    <xf numFmtId="0" fontId="139" fillId="67" borderId="41" xfId="1997" applyFont="1" applyFill="1" applyBorder="1" applyAlignment="1">
      <alignment vertical="top" wrapText="1"/>
    </xf>
    <xf numFmtId="0" fontId="139" fillId="67" borderId="43" xfId="1997" applyFont="1" applyFill="1" applyBorder="1" applyAlignment="1">
      <alignment vertical="top" wrapText="1"/>
    </xf>
    <xf numFmtId="0" fontId="139" fillId="67" borderId="42" xfId="1997" applyFont="1" applyFill="1" applyBorder="1" applyAlignment="1">
      <alignment vertical="top" wrapText="1"/>
    </xf>
    <xf numFmtId="0" fontId="143" fillId="65" borderId="38" xfId="1998" applyFont="1" applyFill="1" applyBorder="1" applyAlignment="1">
      <alignment horizontal="right" vertical="top" wrapText="1"/>
    </xf>
    <xf numFmtId="0" fontId="143" fillId="65" borderId="40" xfId="1998" applyFont="1" applyFill="1" applyBorder="1" applyAlignment="1">
      <alignment horizontal="right" vertical="top" wrapText="1"/>
    </xf>
    <xf numFmtId="0" fontId="143" fillId="65" borderId="39" xfId="1998" applyFont="1" applyFill="1" applyBorder="1" applyAlignment="1">
      <alignment horizontal="right" vertical="top" wrapText="1"/>
    </xf>
    <xf numFmtId="0" fontId="142" fillId="65" borderId="38" xfId="1998" applyFont="1" applyFill="1" applyBorder="1" applyAlignment="1">
      <alignment vertical="top" wrapText="1"/>
    </xf>
    <xf numFmtId="0" fontId="142" fillId="65" borderId="40" xfId="1998" applyFont="1" applyFill="1" applyBorder="1" applyAlignment="1">
      <alignment vertical="top" wrapText="1"/>
    </xf>
    <xf numFmtId="0" fontId="142" fillId="65" borderId="39" xfId="1998" applyFont="1" applyFill="1" applyBorder="1" applyAlignment="1">
      <alignment vertical="top" wrapText="1"/>
    </xf>
    <xf numFmtId="0" fontId="143" fillId="66" borderId="38" xfId="1998" applyFont="1" applyFill="1" applyBorder="1" applyAlignment="1">
      <alignment horizontal="right" vertical="center" wrapText="1"/>
    </xf>
    <xf numFmtId="0" fontId="143" fillId="66" borderId="40" xfId="1998" applyFont="1" applyFill="1" applyBorder="1" applyAlignment="1">
      <alignment horizontal="right" vertical="center" wrapText="1"/>
    </xf>
    <xf numFmtId="0" fontId="143" fillId="66" borderId="39" xfId="1998" applyFont="1" applyFill="1" applyBorder="1" applyAlignment="1">
      <alignment horizontal="right" vertical="center" wrapText="1"/>
    </xf>
    <xf numFmtId="0" fontId="139" fillId="67" borderId="41" xfId="1998" applyFont="1" applyFill="1" applyBorder="1" applyAlignment="1">
      <alignment vertical="top" wrapText="1"/>
    </xf>
    <xf numFmtId="0" fontId="139" fillId="67" borderId="43" xfId="1998" applyFont="1" applyFill="1" applyBorder="1" applyAlignment="1">
      <alignment vertical="top" wrapText="1"/>
    </xf>
    <xf numFmtId="0" fontId="139" fillId="67" borderId="42" xfId="1998" applyFont="1" applyFill="1" applyBorder="1" applyAlignment="1">
      <alignment vertical="top" wrapText="1"/>
    </xf>
    <xf numFmtId="0" fontId="143" fillId="65" borderId="38" xfId="1999" applyFont="1" applyFill="1" applyBorder="1" applyAlignment="1">
      <alignment horizontal="right" vertical="top" wrapText="1"/>
    </xf>
    <xf numFmtId="0" fontId="143" fillId="65" borderId="40" xfId="1999" applyFont="1" applyFill="1" applyBorder="1" applyAlignment="1">
      <alignment horizontal="right" vertical="top" wrapText="1"/>
    </xf>
    <xf numFmtId="0" fontId="143" fillId="65" borderId="39" xfId="1999" applyFont="1" applyFill="1" applyBorder="1" applyAlignment="1">
      <alignment horizontal="right" vertical="top" wrapText="1"/>
    </xf>
    <xf numFmtId="0" fontId="142" fillId="65" borderId="38" xfId="1999" applyFont="1" applyFill="1" applyBorder="1" applyAlignment="1">
      <alignment vertical="top" wrapText="1"/>
    </xf>
    <xf numFmtId="0" fontId="142" fillId="65" borderId="40" xfId="1999" applyFont="1" applyFill="1" applyBorder="1" applyAlignment="1">
      <alignment vertical="top" wrapText="1"/>
    </xf>
    <xf numFmtId="0" fontId="142" fillId="65" borderId="39" xfId="1999" applyFont="1" applyFill="1" applyBorder="1" applyAlignment="1">
      <alignment vertical="top" wrapText="1"/>
    </xf>
    <xf numFmtId="0" fontId="143" fillId="66" borderId="38" xfId="1999" applyFont="1" applyFill="1" applyBorder="1" applyAlignment="1">
      <alignment horizontal="right" vertical="center" wrapText="1"/>
    </xf>
    <xf numFmtId="0" fontId="143" fillId="66" borderId="40" xfId="1999" applyFont="1" applyFill="1" applyBorder="1" applyAlignment="1">
      <alignment horizontal="right" vertical="center" wrapText="1"/>
    </xf>
    <xf numFmtId="0" fontId="143" fillId="66" borderId="39" xfId="1999" applyFont="1" applyFill="1" applyBorder="1" applyAlignment="1">
      <alignment horizontal="right" vertical="center" wrapText="1"/>
    </xf>
    <xf numFmtId="0" fontId="139" fillId="67" borderId="41" xfId="1999" applyFont="1" applyFill="1" applyBorder="1" applyAlignment="1">
      <alignment vertical="top" wrapText="1"/>
    </xf>
    <xf numFmtId="0" fontId="139" fillId="67" borderId="43" xfId="1999" applyFont="1" applyFill="1" applyBorder="1" applyAlignment="1">
      <alignment vertical="top" wrapText="1"/>
    </xf>
    <xf numFmtId="0" fontId="139" fillId="67" borderId="42" xfId="1999" applyFont="1" applyFill="1" applyBorder="1" applyAlignment="1">
      <alignment vertical="top" wrapText="1"/>
    </xf>
    <xf numFmtId="0" fontId="143" fillId="65" borderId="38" xfId="2000" applyFont="1" applyFill="1" applyBorder="1" applyAlignment="1">
      <alignment horizontal="right" vertical="top" wrapText="1"/>
    </xf>
    <xf numFmtId="0" fontId="143" fillId="65" borderId="40" xfId="2000" applyFont="1" applyFill="1" applyBorder="1" applyAlignment="1">
      <alignment horizontal="right" vertical="top" wrapText="1"/>
    </xf>
    <xf numFmtId="0" fontId="143" fillId="65" borderId="39" xfId="2000" applyFont="1" applyFill="1" applyBorder="1" applyAlignment="1">
      <alignment horizontal="right" vertical="top" wrapText="1"/>
    </xf>
    <xf numFmtId="0" fontId="142" fillId="65" borderId="38" xfId="2000" applyFont="1" applyFill="1" applyBorder="1" applyAlignment="1">
      <alignment vertical="top" wrapText="1"/>
    </xf>
    <xf numFmtId="0" fontId="142" fillId="65" borderId="40" xfId="2000" applyFont="1" applyFill="1" applyBorder="1" applyAlignment="1">
      <alignment vertical="top" wrapText="1"/>
    </xf>
    <xf numFmtId="0" fontId="142" fillId="65" borderId="39" xfId="2000" applyFont="1" applyFill="1" applyBorder="1" applyAlignment="1">
      <alignment vertical="top" wrapText="1"/>
    </xf>
    <xf numFmtId="0" fontId="143" fillId="66" borderId="38" xfId="2000" applyFont="1" applyFill="1" applyBorder="1" applyAlignment="1">
      <alignment horizontal="right" vertical="center" wrapText="1"/>
    </xf>
    <xf numFmtId="0" fontId="143" fillId="66" borderId="40" xfId="2000" applyFont="1" applyFill="1" applyBorder="1" applyAlignment="1">
      <alignment horizontal="right" vertical="center" wrapText="1"/>
    </xf>
    <xf numFmtId="0" fontId="143" fillId="66" borderId="39" xfId="2000" applyFont="1" applyFill="1" applyBorder="1" applyAlignment="1">
      <alignment horizontal="right" vertical="center" wrapText="1"/>
    </xf>
    <xf numFmtId="0" fontId="139" fillId="67" borderId="41" xfId="2000" applyFont="1" applyFill="1" applyBorder="1" applyAlignment="1">
      <alignment vertical="top" wrapText="1"/>
    </xf>
    <xf numFmtId="0" fontId="139" fillId="67" borderId="43" xfId="2000" applyFont="1" applyFill="1" applyBorder="1" applyAlignment="1">
      <alignment vertical="top" wrapText="1"/>
    </xf>
    <xf numFmtId="0" fontId="139" fillId="67" borderId="42" xfId="2000" applyFont="1" applyFill="1" applyBorder="1" applyAlignment="1">
      <alignment vertical="top" wrapText="1"/>
    </xf>
    <xf numFmtId="0" fontId="143" fillId="65" borderId="38" xfId="2001" applyFont="1" applyFill="1" applyBorder="1" applyAlignment="1">
      <alignment horizontal="right" vertical="top" wrapText="1"/>
    </xf>
    <xf numFmtId="0" fontId="143" fillId="65" borderId="40" xfId="2001" applyFont="1" applyFill="1" applyBorder="1" applyAlignment="1">
      <alignment horizontal="right" vertical="top" wrapText="1"/>
    </xf>
    <xf numFmtId="0" fontId="143" fillId="65" borderId="39" xfId="2001" applyFont="1" applyFill="1" applyBorder="1" applyAlignment="1">
      <alignment horizontal="right" vertical="top" wrapText="1"/>
    </xf>
    <xf numFmtId="0" fontId="142" fillId="65" borderId="38" xfId="2001" applyFont="1" applyFill="1" applyBorder="1" applyAlignment="1">
      <alignment vertical="top" wrapText="1"/>
    </xf>
    <xf numFmtId="0" fontId="142" fillId="65" borderId="40" xfId="2001" applyFont="1" applyFill="1" applyBorder="1" applyAlignment="1">
      <alignment vertical="top" wrapText="1"/>
    </xf>
    <xf numFmtId="0" fontId="142" fillId="65" borderId="39" xfId="2001" applyFont="1" applyFill="1" applyBorder="1" applyAlignment="1">
      <alignment vertical="top" wrapText="1"/>
    </xf>
    <xf numFmtId="0" fontId="143" fillId="66" borderId="38" xfId="2001" applyFont="1" applyFill="1" applyBorder="1" applyAlignment="1">
      <alignment horizontal="right" vertical="center" wrapText="1"/>
    </xf>
    <xf numFmtId="0" fontId="143" fillId="66" borderId="40" xfId="2001" applyFont="1" applyFill="1" applyBorder="1" applyAlignment="1">
      <alignment horizontal="right" vertical="center" wrapText="1"/>
    </xf>
    <xf numFmtId="0" fontId="143" fillId="66" borderId="39" xfId="2001" applyFont="1" applyFill="1" applyBorder="1" applyAlignment="1">
      <alignment horizontal="right" vertical="center" wrapText="1"/>
    </xf>
    <xf numFmtId="0" fontId="143" fillId="65" borderId="38" xfId="2002" applyFont="1" applyFill="1" applyBorder="1" applyAlignment="1">
      <alignment horizontal="right" vertical="top" wrapText="1"/>
    </xf>
    <xf numFmtId="0" fontId="143" fillId="65" borderId="40" xfId="2002" applyFont="1" applyFill="1" applyBorder="1" applyAlignment="1">
      <alignment horizontal="right" vertical="top" wrapText="1"/>
    </xf>
    <xf numFmtId="0" fontId="143" fillId="65" borderId="39" xfId="2002" applyFont="1" applyFill="1" applyBorder="1" applyAlignment="1">
      <alignment horizontal="right" vertical="top" wrapText="1"/>
    </xf>
    <xf numFmtId="0" fontId="142" fillId="65" borderId="38" xfId="2002" applyFont="1" applyFill="1" applyBorder="1" applyAlignment="1">
      <alignment vertical="top" wrapText="1"/>
    </xf>
    <xf numFmtId="0" fontId="142" fillId="65" borderId="40" xfId="2002" applyFont="1" applyFill="1" applyBorder="1" applyAlignment="1">
      <alignment vertical="top" wrapText="1"/>
    </xf>
    <xf numFmtId="0" fontId="142" fillId="65" borderId="39" xfId="2002" applyFont="1" applyFill="1" applyBorder="1" applyAlignment="1">
      <alignment vertical="top" wrapText="1"/>
    </xf>
    <xf numFmtId="0" fontId="143" fillId="66" borderId="38" xfId="2002" applyFont="1" applyFill="1" applyBorder="1" applyAlignment="1">
      <alignment horizontal="right" vertical="center" wrapText="1"/>
    </xf>
    <xf numFmtId="0" fontId="143" fillId="66" borderId="40" xfId="2002" applyFont="1" applyFill="1" applyBorder="1" applyAlignment="1">
      <alignment horizontal="right" vertical="center" wrapText="1"/>
    </xf>
    <xf numFmtId="0" fontId="143" fillId="66" borderId="39" xfId="2002" applyFont="1" applyFill="1" applyBorder="1" applyAlignment="1">
      <alignment horizontal="right" vertical="center" wrapText="1"/>
    </xf>
    <xf numFmtId="0" fontId="143" fillId="65" borderId="38" xfId="2003" applyFont="1" applyFill="1" applyBorder="1" applyAlignment="1">
      <alignment horizontal="right" vertical="top" wrapText="1"/>
    </xf>
    <xf numFmtId="0" fontId="143" fillId="65" borderId="40" xfId="2003" applyFont="1" applyFill="1" applyBorder="1" applyAlignment="1">
      <alignment horizontal="right" vertical="top" wrapText="1"/>
    </xf>
    <xf numFmtId="0" fontId="143" fillId="65" borderId="39" xfId="2003" applyFont="1" applyFill="1" applyBorder="1" applyAlignment="1">
      <alignment horizontal="right" vertical="top" wrapText="1"/>
    </xf>
    <xf numFmtId="0" fontId="142" fillId="65" borderId="38" xfId="2003" applyFont="1" applyFill="1" applyBorder="1" applyAlignment="1">
      <alignment vertical="top" wrapText="1"/>
    </xf>
    <xf numFmtId="0" fontId="142" fillId="65" borderId="40" xfId="2003" applyFont="1" applyFill="1" applyBorder="1" applyAlignment="1">
      <alignment vertical="top" wrapText="1"/>
    </xf>
    <xf numFmtId="0" fontId="142" fillId="65" borderId="39" xfId="2003" applyFont="1" applyFill="1" applyBorder="1" applyAlignment="1">
      <alignment vertical="top" wrapText="1"/>
    </xf>
    <xf numFmtId="0" fontId="143" fillId="66" borderId="38" xfId="2003" applyFont="1" applyFill="1" applyBorder="1" applyAlignment="1">
      <alignment horizontal="right" vertical="center" wrapText="1"/>
    </xf>
    <xf numFmtId="0" fontId="143" fillId="66" borderId="40" xfId="2003" applyFont="1" applyFill="1" applyBorder="1" applyAlignment="1">
      <alignment horizontal="right" vertical="center" wrapText="1"/>
    </xf>
    <xf numFmtId="0" fontId="143" fillId="66" borderId="39" xfId="2003" applyFont="1" applyFill="1" applyBorder="1" applyAlignment="1">
      <alignment horizontal="right" vertical="center" wrapText="1"/>
    </xf>
    <xf numFmtId="0" fontId="143" fillId="65" borderId="38" xfId="2004" applyFont="1" applyFill="1" applyBorder="1" applyAlignment="1">
      <alignment horizontal="right" vertical="top" wrapText="1"/>
    </xf>
    <xf numFmtId="0" fontId="143" fillId="65" borderId="40" xfId="2004" applyFont="1" applyFill="1" applyBorder="1" applyAlignment="1">
      <alignment horizontal="right" vertical="top" wrapText="1"/>
    </xf>
    <xf numFmtId="0" fontId="143" fillId="65" borderId="39" xfId="2004" applyFont="1" applyFill="1" applyBorder="1" applyAlignment="1">
      <alignment horizontal="right" vertical="top" wrapText="1"/>
    </xf>
    <xf numFmtId="0" fontId="142" fillId="65" borderId="38" xfId="2004" applyFont="1" applyFill="1" applyBorder="1" applyAlignment="1">
      <alignment vertical="top" wrapText="1"/>
    </xf>
    <xf numFmtId="0" fontId="142" fillId="65" borderId="40" xfId="2004" applyFont="1" applyFill="1" applyBorder="1" applyAlignment="1">
      <alignment vertical="top" wrapText="1"/>
    </xf>
    <xf numFmtId="0" fontId="142" fillId="65" borderId="39" xfId="2004" applyFont="1" applyFill="1" applyBorder="1" applyAlignment="1">
      <alignment vertical="top" wrapText="1"/>
    </xf>
    <xf numFmtId="0" fontId="143" fillId="66" borderId="38" xfId="2004" applyFont="1" applyFill="1" applyBorder="1" applyAlignment="1">
      <alignment horizontal="right" vertical="center" wrapText="1"/>
    </xf>
    <xf numFmtId="0" fontId="143" fillId="66" borderId="40" xfId="2004" applyFont="1" applyFill="1" applyBorder="1" applyAlignment="1">
      <alignment horizontal="right" vertical="center" wrapText="1"/>
    </xf>
    <xf numFmtId="0" fontId="143" fillId="66" borderId="39" xfId="2004" applyFont="1" applyFill="1" applyBorder="1" applyAlignment="1">
      <alignment horizontal="right" vertical="center" wrapText="1"/>
    </xf>
    <xf numFmtId="0" fontId="143" fillId="65" borderId="38" xfId="2006" applyFont="1" applyFill="1" applyBorder="1" applyAlignment="1">
      <alignment horizontal="right" vertical="top" wrapText="1"/>
    </xf>
    <xf numFmtId="0" fontId="143" fillId="65" borderId="40" xfId="2006" applyFont="1" applyFill="1" applyBorder="1" applyAlignment="1">
      <alignment horizontal="right" vertical="top" wrapText="1"/>
    </xf>
    <xf numFmtId="0" fontId="143" fillId="65" borderId="39" xfId="2006" applyFont="1" applyFill="1" applyBorder="1" applyAlignment="1">
      <alignment horizontal="right" vertical="top" wrapText="1"/>
    </xf>
    <xf numFmtId="0" fontId="142" fillId="65" borderId="38" xfId="2006" applyFont="1" applyFill="1" applyBorder="1" applyAlignment="1">
      <alignment vertical="top" wrapText="1"/>
    </xf>
    <xf numFmtId="0" fontId="142" fillId="65" borderId="40" xfId="2006" applyFont="1" applyFill="1" applyBorder="1" applyAlignment="1">
      <alignment vertical="top" wrapText="1"/>
    </xf>
    <xf numFmtId="0" fontId="142" fillId="65" borderId="39" xfId="2006" applyFont="1" applyFill="1" applyBorder="1" applyAlignment="1">
      <alignment vertical="top" wrapText="1"/>
    </xf>
    <xf numFmtId="0" fontId="143" fillId="66" borderId="38" xfId="2006" applyFont="1" applyFill="1" applyBorder="1" applyAlignment="1">
      <alignment horizontal="right" vertical="center" wrapText="1"/>
    </xf>
    <xf numFmtId="0" fontId="143" fillId="66" borderId="40" xfId="2006" applyFont="1" applyFill="1" applyBorder="1" applyAlignment="1">
      <alignment horizontal="right" vertical="center" wrapText="1"/>
    </xf>
    <xf numFmtId="0" fontId="143" fillId="66" borderId="39" xfId="2006" applyFont="1" applyFill="1" applyBorder="1" applyAlignment="1">
      <alignment horizontal="right" vertical="center" wrapText="1"/>
    </xf>
    <xf numFmtId="0" fontId="139" fillId="67" borderId="41" xfId="2006" applyFont="1" applyFill="1" applyBorder="1" applyAlignment="1">
      <alignment vertical="top" wrapText="1"/>
    </xf>
    <xf numFmtId="0" fontId="139" fillId="67" borderId="43" xfId="2006" applyFont="1" applyFill="1" applyBorder="1" applyAlignment="1">
      <alignment vertical="top" wrapText="1"/>
    </xf>
    <xf numFmtId="0" fontId="139" fillId="67" borderId="42" xfId="2006" applyFont="1" applyFill="1" applyBorder="1" applyAlignment="1">
      <alignment vertical="top" wrapText="1"/>
    </xf>
    <xf numFmtId="0" fontId="143" fillId="65" borderId="38" xfId="2007" applyFont="1" applyFill="1" applyBorder="1" applyAlignment="1">
      <alignment horizontal="right" vertical="top" wrapText="1"/>
    </xf>
    <xf numFmtId="0" fontId="143" fillId="65" borderId="40" xfId="2007" applyFont="1" applyFill="1" applyBorder="1" applyAlignment="1">
      <alignment horizontal="right" vertical="top" wrapText="1"/>
    </xf>
    <xf numFmtId="0" fontId="143" fillId="65" borderId="39" xfId="2007" applyFont="1" applyFill="1" applyBorder="1" applyAlignment="1">
      <alignment horizontal="right" vertical="top" wrapText="1"/>
    </xf>
    <xf numFmtId="0" fontId="142" fillId="65" borderId="38" xfId="2007" applyFont="1" applyFill="1" applyBorder="1" applyAlignment="1">
      <alignment vertical="top" wrapText="1"/>
    </xf>
    <xf numFmtId="0" fontId="142" fillId="65" borderId="40" xfId="2007" applyFont="1" applyFill="1" applyBorder="1" applyAlignment="1">
      <alignment vertical="top" wrapText="1"/>
    </xf>
    <xf numFmtId="0" fontId="142" fillId="65" borderId="39" xfId="2007" applyFont="1" applyFill="1" applyBorder="1" applyAlignment="1">
      <alignment vertical="top" wrapText="1"/>
    </xf>
    <xf numFmtId="0" fontId="143" fillId="66" borderId="38" xfId="2007" applyFont="1" applyFill="1" applyBorder="1" applyAlignment="1">
      <alignment horizontal="right" vertical="center" wrapText="1"/>
    </xf>
    <xf numFmtId="0" fontId="143" fillId="66" borderId="40" xfId="2007" applyFont="1" applyFill="1" applyBorder="1" applyAlignment="1">
      <alignment horizontal="right" vertical="center" wrapText="1"/>
    </xf>
    <xf numFmtId="0" fontId="143" fillId="66" borderId="39" xfId="2007" applyFont="1" applyFill="1" applyBorder="1" applyAlignment="1">
      <alignment horizontal="right" vertical="center" wrapText="1"/>
    </xf>
    <xf numFmtId="0" fontId="139" fillId="67" borderId="41" xfId="2007" applyFont="1" applyFill="1" applyBorder="1" applyAlignment="1">
      <alignment vertical="top" wrapText="1"/>
    </xf>
    <xf numFmtId="0" fontId="139" fillId="67" borderId="43" xfId="2007" applyFont="1" applyFill="1" applyBorder="1" applyAlignment="1">
      <alignment vertical="top" wrapText="1"/>
    </xf>
    <xf numFmtId="0" fontId="139" fillId="67" borderId="42" xfId="2007" applyFont="1" applyFill="1" applyBorder="1" applyAlignment="1">
      <alignment vertical="top" wrapText="1"/>
    </xf>
    <xf numFmtId="0" fontId="151" fillId="45" borderId="0" xfId="0" applyFont="1" applyFill="1" applyAlignment="1"/>
    <xf numFmtId="0" fontId="34" fillId="45" borderId="0" xfId="2008" applyFill="1" applyAlignment="1"/>
  </cellXfs>
  <cellStyles count="2009">
    <cellStyle name="20 % - Aksentti1 2" xfId="2"/>
    <cellStyle name="20 % - Aksentti1 2 2" xfId="3"/>
    <cellStyle name="20 % - Aksentti1 2 3" xfId="4"/>
    <cellStyle name="20 % - Aksentti1 2 4" xfId="5"/>
    <cellStyle name="20 % - Aksentti2 2" xfId="6"/>
    <cellStyle name="20 % - Aksentti2 2 2" xfId="7"/>
    <cellStyle name="20 % - Aksentti2 2 3" xfId="8"/>
    <cellStyle name="20 % - Aksentti2 2 4" xfId="9"/>
    <cellStyle name="20 % - Aksentti3 2" xfId="10"/>
    <cellStyle name="20 % - Aksentti3 2 2" xfId="11"/>
    <cellStyle name="20 % - Aksentti3 2 3" xfId="12"/>
    <cellStyle name="20 % - Aksentti3 2 4" xfId="13"/>
    <cellStyle name="20 % - Aksentti4 2" xfId="14"/>
    <cellStyle name="20 % - Aksentti4 2 2" xfId="15"/>
    <cellStyle name="20 % - Aksentti4 2 3" xfId="16"/>
    <cellStyle name="20 % - Aksentti4 2 4" xfId="17"/>
    <cellStyle name="20 % - Aksentti5 2" xfId="18"/>
    <cellStyle name="20 % - Aksentti5 2 2" xfId="19"/>
    <cellStyle name="20 % - Aksentti5 2 3" xfId="20"/>
    <cellStyle name="20 % - Aksentti5 2 4" xfId="21"/>
    <cellStyle name="20 % - Aksentti6 2" xfId="22"/>
    <cellStyle name="20 % - Aksentti6 2 2" xfId="23"/>
    <cellStyle name="20 % - Aksentti6 2 3" xfId="24"/>
    <cellStyle name="20 % - Aksentti6 2 4" xfId="25"/>
    <cellStyle name="20% - Accent1" xfId="1974" builtinId="30" customBuiltin="1"/>
    <cellStyle name="20% - Accent1 10" xfId="26"/>
    <cellStyle name="20% - Accent1 11" xfId="27"/>
    <cellStyle name="20% - Accent1 12" xfId="28"/>
    <cellStyle name="20% - Accent1 13" xfId="29"/>
    <cellStyle name="20% - Accent1 14" xfId="30"/>
    <cellStyle name="20% - Accent1 2" xfId="31"/>
    <cellStyle name="20% - Accent1 3" xfId="32"/>
    <cellStyle name="20% - Accent1 4" xfId="33"/>
    <cellStyle name="20% - Accent1 5" xfId="34"/>
    <cellStyle name="20% - Accent1 6" xfId="35"/>
    <cellStyle name="20% - Accent1 7" xfId="36"/>
    <cellStyle name="20% - Accent1 8" xfId="37"/>
    <cellStyle name="20% - Accent1 9" xfId="38"/>
    <cellStyle name="20% - Accent2" xfId="1978" builtinId="34" customBuiltin="1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2" xfId="44"/>
    <cellStyle name="20% - Accent2 3" xfId="45"/>
    <cellStyle name="20% - Accent2 4" xfId="46"/>
    <cellStyle name="20% - Accent2 5" xfId="47"/>
    <cellStyle name="20% - Accent2 6" xfId="48"/>
    <cellStyle name="20% - Accent2 7" xfId="49"/>
    <cellStyle name="20% - Accent2 8" xfId="50"/>
    <cellStyle name="20% - Accent2 9" xfId="51"/>
    <cellStyle name="20% - Accent3" xfId="1982" builtinId="38" customBuiltin="1"/>
    <cellStyle name="20% - Accent3 10" xfId="52"/>
    <cellStyle name="20% - Accent3 11" xfId="53"/>
    <cellStyle name="20% - Accent3 12" xfId="54"/>
    <cellStyle name="20% - Accent3 13" xfId="55"/>
    <cellStyle name="20% - Accent3 14" xfId="56"/>
    <cellStyle name="20% - Accent3 2" xfId="57"/>
    <cellStyle name="20% - Accent3 3" xfId="58"/>
    <cellStyle name="20% - Accent3 4" xfId="59"/>
    <cellStyle name="20% - Accent3 5" xfId="60"/>
    <cellStyle name="20% - Accent3 6" xfId="61"/>
    <cellStyle name="20% - Accent3 7" xfId="62"/>
    <cellStyle name="20% - Accent3 8" xfId="63"/>
    <cellStyle name="20% - Accent3 9" xfId="64"/>
    <cellStyle name="20% - Accent4" xfId="1986" builtinId="42" customBuiltin="1"/>
    <cellStyle name="20% - Accent4 10" xfId="65"/>
    <cellStyle name="20% - Accent4 11" xfId="66"/>
    <cellStyle name="20% - Accent4 12" xfId="67"/>
    <cellStyle name="20% - Accent4 13" xfId="68"/>
    <cellStyle name="20% - Accent4 14" xfId="69"/>
    <cellStyle name="20% - Accent4 2" xfId="70"/>
    <cellStyle name="20% - Accent4 3" xfId="71"/>
    <cellStyle name="20% - Accent4 4" xfId="72"/>
    <cellStyle name="20% - Accent4 5" xfId="73"/>
    <cellStyle name="20% - Accent4 6" xfId="74"/>
    <cellStyle name="20% - Accent4 7" xfId="75"/>
    <cellStyle name="20% - Accent4 8" xfId="76"/>
    <cellStyle name="20% - Accent4 9" xfId="77"/>
    <cellStyle name="20% - Accent5" xfId="1990" builtinId="46" customBuiltin="1"/>
    <cellStyle name="20% - Accent5 10" xfId="78"/>
    <cellStyle name="20% - Accent5 11" xfId="79"/>
    <cellStyle name="20% - Accent5 12" xfId="80"/>
    <cellStyle name="20% - Accent5 13" xfId="81"/>
    <cellStyle name="20% - Accent5 14" xfId="82"/>
    <cellStyle name="20% - Accent5 2" xfId="83"/>
    <cellStyle name="20% - Accent5 3" xfId="84"/>
    <cellStyle name="20% - Accent5 4" xfId="85"/>
    <cellStyle name="20% - Accent5 5" xfId="86"/>
    <cellStyle name="20% - Accent5 6" xfId="87"/>
    <cellStyle name="20% - Accent5 7" xfId="88"/>
    <cellStyle name="20% - Accent5 8" xfId="89"/>
    <cellStyle name="20% - Accent5 9" xfId="90"/>
    <cellStyle name="20% - Accent6" xfId="1994" builtinId="50" customBuiltin="1"/>
    <cellStyle name="20% - Accent6 10" xfId="91"/>
    <cellStyle name="20% - Accent6 11" xfId="92"/>
    <cellStyle name="20% - Accent6 12" xfId="93"/>
    <cellStyle name="20% - Accent6 13" xfId="94"/>
    <cellStyle name="20% - Accent6 14" xfId="95"/>
    <cellStyle name="20% - Accent6 2" xfId="96"/>
    <cellStyle name="20% - Accent6 3" xfId="97"/>
    <cellStyle name="20% - Accent6 4" xfId="98"/>
    <cellStyle name="20% - Accent6 5" xfId="99"/>
    <cellStyle name="20% - Accent6 6" xfId="100"/>
    <cellStyle name="20% - Accent6 7" xfId="101"/>
    <cellStyle name="20% - Accent6 8" xfId="102"/>
    <cellStyle name="20% - Accent6 9" xfId="103"/>
    <cellStyle name="20% - Akzent1" xfId="104"/>
    <cellStyle name="20% - Akzent2" xfId="105"/>
    <cellStyle name="20% - Akzent3" xfId="106"/>
    <cellStyle name="20% - Akzent4" xfId="107"/>
    <cellStyle name="20% - Akzent5" xfId="108"/>
    <cellStyle name="20% - Akzent6" xfId="109"/>
    <cellStyle name="20% - Énfasis1" xfId="110"/>
    <cellStyle name="20% - Énfasis2" xfId="111"/>
    <cellStyle name="20% - Énfasis3" xfId="112"/>
    <cellStyle name="20% - Énfasis4" xfId="113"/>
    <cellStyle name="20% - Énfasis5" xfId="114"/>
    <cellStyle name="20% - Énfasis6" xfId="115"/>
    <cellStyle name="40 % - Aksentti1 2" xfId="116"/>
    <cellStyle name="40 % - Aksentti1 2 2" xfId="117"/>
    <cellStyle name="40 % - Aksentti1 2 3" xfId="118"/>
    <cellStyle name="40 % - Aksentti1 2 4" xfId="119"/>
    <cellStyle name="40 % - Aksentti2 2" xfId="120"/>
    <cellStyle name="40 % - Aksentti2 2 2" xfId="121"/>
    <cellStyle name="40 % - Aksentti2 2 3" xfId="122"/>
    <cellStyle name="40 % - Aksentti2 2 4" xfId="123"/>
    <cellStyle name="40 % - Aksentti3 2" xfId="124"/>
    <cellStyle name="40 % - Aksentti3 2 2" xfId="125"/>
    <cellStyle name="40 % - Aksentti3 2 3" xfId="126"/>
    <cellStyle name="40 % - Aksentti3 2 4" xfId="127"/>
    <cellStyle name="40 % - Aksentti4 2" xfId="128"/>
    <cellStyle name="40 % - Aksentti4 2 2" xfId="129"/>
    <cellStyle name="40 % - Aksentti4 2 3" xfId="130"/>
    <cellStyle name="40 % - Aksentti4 2 4" xfId="131"/>
    <cellStyle name="40 % - Aksentti5 2" xfId="132"/>
    <cellStyle name="40 % - Aksentti5 2 2" xfId="133"/>
    <cellStyle name="40 % - Aksentti5 2 3" xfId="134"/>
    <cellStyle name="40 % - Aksentti5 2 4" xfId="135"/>
    <cellStyle name="40 % - Aksentti6 2" xfId="136"/>
    <cellStyle name="40 % - Aksentti6 2 2" xfId="137"/>
    <cellStyle name="40 % - Aksentti6 2 3" xfId="138"/>
    <cellStyle name="40 % - Aksentti6 2 4" xfId="139"/>
    <cellStyle name="40% - Accent1" xfId="1975" builtinId="31" customBuiltin="1"/>
    <cellStyle name="40% - Accent1 10" xfId="140"/>
    <cellStyle name="40% - Accent1 11" xfId="141"/>
    <cellStyle name="40% - Accent1 12" xfId="142"/>
    <cellStyle name="40% - Accent1 13" xfId="143"/>
    <cellStyle name="40% - Accent1 14" xfId="144"/>
    <cellStyle name="40% - Accent1 2" xfId="145"/>
    <cellStyle name="40% - Accent1 3" xfId="146"/>
    <cellStyle name="40% - Accent1 4" xfId="147"/>
    <cellStyle name="40% - Accent1 5" xfId="148"/>
    <cellStyle name="40% - Accent1 6" xfId="149"/>
    <cellStyle name="40% - Accent1 7" xfId="150"/>
    <cellStyle name="40% - Accent1 8" xfId="151"/>
    <cellStyle name="40% - Accent1 9" xfId="152"/>
    <cellStyle name="40% - Accent2" xfId="1979" builtinId="35" customBuiltin="1"/>
    <cellStyle name="40% - Accent2 10" xfId="153"/>
    <cellStyle name="40% - Accent2 11" xfId="154"/>
    <cellStyle name="40% - Accent2 12" xfId="155"/>
    <cellStyle name="40% - Accent2 13" xfId="156"/>
    <cellStyle name="40% - Accent2 14" xfId="157"/>
    <cellStyle name="40% - Accent2 2" xfId="158"/>
    <cellStyle name="40% - Accent2 3" xfId="159"/>
    <cellStyle name="40% - Accent2 4" xfId="160"/>
    <cellStyle name="40% - Accent2 5" xfId="161"/>
    <cellStyle name="40% - Accent2 6" xfId="162"/>
    <cellStyle name="40% - Accent2 7" xfId="163"/>
    <cellStyle name="40% - Accent2 8" xfId="164"/>
    <cellStyle name="40% - Accent2 9" xfId="165"/>
    <cellStyle name="40% - Accent3" xfId="1983" builtinId="39" customBuiltin="1"/>
    <cellStyle name="40% - Accent3 10" xfId="166"/>
    <cellStyle name="40% - Accent3 11" xfId="167"/>
    <cellStyle name="40% - Accent3 12" xfId="168"/>
    <cellStyle name="40% - Accent3 13" xfId="169"/>
    <cellStyle name="40% - Accent3 14" xfId="170"/>
    <cellStyle name="40% - Accent3 2" xfId="171"/>
    <cellStyle name="40% - Accent3 3" xfId="172"/>
    <cellStyle name="40% - Accent3 4" xfId="173"/>
    <cellStyle name="40% - Accent3 5" xfId="174"/>
    <cellStyle name="40% - Accent3 6" xfId="175"/>
    <cellStyle name="40% - Accent3 7" xfId="176"/>
    <cellStyle name="40% - Accent3 8" xfId="177"/>
    <cellStyle name="40% - Accent3 9" xfId="178"/>
    <cellStyle name="40% - Accent4" xfId="1987" builtinId="43" customBuiltin="1"/>
    <cellStyle name="40% - Accent4 10" xfId="179"/>
    <cellStyle name="40% - Accent4 11" xfId="180"/>
    <cellStyle name="40% - Accent4 12" xfId="181"/>
    <cellStyle name="40% - Accent4 13" xfId="182"/>
    <cellStyle name="40% - Accent4 14" xfId="183"/>
    <cellStyle name="40% - Accent4 2" xfId="184"/>
    <cellStyle name="40% - Accent4 3" xfId="185"/>
    <cellStyle name="40% - Accent4 4" xfId="186"/>
    <cellStyle name="40% - Accent4 5" xfId="187"/>
    <cellStyle name="40% - Accent4 6" xfId="188"/>
    <cellStyle name="40% - Accent4 7" xfId="189"/>
    <cellStyle name="40% - Accent4 8" xfId="190"/>
    <cellStyle name="40% - Accent4 9" xfId="191"/>
    <cellStyle name="40% - Accent5" xfId="1991" builtinId="47" customBuiltin="1"/>
    <cellStyle name="40% - Accent5 10" xfId="192"/>
    <cellStyle name="40% - Accent5 11" xfId="193"/>
    <cellStyle name="40% - Accent5 12" xfId="194"/>
    <cellStyle name="40% - Accent5 13" xfId="195"/>
    <cellStyle name="40% - Accent5 14" xfId="196"/>
    <cellStyle name="40% - Accent5 2" xfId="197"/>
    <cellStyle name="40% - Accent5 3" xfId="198"/>
    <cellStyle name="40% - Accent5 4" xfId="199"/>
    <cellStyle name="40% - Accent5 5" xfId="200"/>
    <cellStyle name="40% - Accent5 6" xfId="201"/>
    <cellStyle name="40% - Accent5 7" xfId="202"/>
    <cellStyle name="40% - Accent5 8" xfId="203"/>
    <cellStyle name="40% - Accent5 9" xfId="204"/>
    <cellStyle name="40% - Accent6" xfId="1995" builtinId="51" customBuiltin="1"/>
    <cellStyle name="40% - Accent6 10" xfId="205"/>
    <cellStyle name="40% - Accent6 11" xfId="206"/>
    <cellStyle name="40% - Accent6 12" xfId="207"/>
    <cellStyle name="40% - Accent6 13" xfId="208"/>
    <cellStyle name="40% - Accent6 14" xfId="209"/>
    <cellStyle name="40% - Accent6 2" xfId="210"/>
    <cellStyle name="40% - Accent6 3" xfId="211"/>
    <cellStyle name="40% - Accent6 4" xfId="212"/>
    <cellStyle name="40% - Accent6 5" xfId="213"/>
    <cellStyle name="40% - Accent6 6" xfId="214"/>
    <cellStyle name="40% - Accent6 7" xfId="215"/>
    <cellStyle name="40% - Accent6 8" xfId="216"/>
    <cellStyle name="40% - Accent6 9" xfId="217"/>
    <cellStyle name="40% - Akzent1" xfId="218"/>
    <cellStyle name="40% - Akzent2" xfId="219"/>
    <cellStyle name="40% - Akzent3" xfId="220"/>
    <cellStyle name="40% - Akzent4" xfId="221"/>
    <cellStyle name="40% - Akzent5" xfId="222"/>
    <cellStyle name="40% - Akzent6" xfId="223"/>
    <cellStyle name="40% - Énfasis1" xfId="224"/>
    <cellStyle name="40% - Énfasis2" xfId="225"/>
    <cellStyle name="40% - Énfasis3" xfId="226"/>
    <cellStyle name="40% - Énfasis4" xfId="227"/>
    <cellStyle name="40% - Énfasis5" xfId="228"/>
    <cellStyle name="40% - Énfasis6" xfId="229"/>
    <cellStyle name="60% - Accent1" xfId="1976" builtinId="32" customBuiltin="1"/>
    <cellStyle name="60% - Accent1 2" xfId="230"/>
    <cellStyle name="60% - Accent2" xfId="1980" builtinId="36" customBuiltin="1"/>
    <cellStyle name="60% - Accent2 2" xfId="231"/>
    <cellStyle name="60% - Accent3" xfId="1984" builtinId="40" customBuiltin="1"/>
    <cellStyle name="60% - Accent3 2" xfId="232"/>
    <cellStyle name="60% - Accent4" xfId="1988" builtinId="44" customBuiltin="1"/>
    <cellStyle name="60% - Accent4 2" xfId="233"/>
    <cellStyle name="60% - Accent5" xfId="1992" builtinId="48" customBuiltin="1"/>
    <cellStyle name="60% - Accent5 2" xfId="234"/>
    <cellStyle name="60% - Accent6" xfId="1996" builtinId="52" customBuiltin="1"/>
    <cellStyle name="60% - Accent6 2" xfId="235"/>
    <cellStyle name="60% - Akzent1" xfId="236"/>
    <cellStyle name="60% - Akzent2" xfId="237"/>
    <cellStyle name="60% - Akzent3" xfId="238"/>
    <cellStyle name="60% - Akzent4" xfId="239"/>
    <cellStyle name="60% - Akzent5" xfId="240"/>
    <cellStyle name="60% - Akzent6" xfId="241"/>
    <cellStyle name="60% - Énfasis1" xfId="242"/>
    <cellStyle name="60% - Énfasis2" xfId="243"/>
    <cellStyle name="60% - Énfasis3" xfId="244"/>
    <cellStyle name="60% - Énfasis4" xfId="245"/>
    <cellStyle name="60% - Énfasis5" xfId="246"/>
    <cellStyle name="60% - Énfasis6" xfId="247"/>
    <cellStyle name="a0" xfId="248"/>
    <cellStyle name="Accent1" xfId="1973" builtinId="29" customBuiltin="1"/>
    <cellStyle name="Accent1 2" xfId="249"/>
    <cellStyle name="Accent2" xfId="1977" builtinId="33" customBuiltin="1"/>
    <cellStyle name="Accent2 2" xfId="250"/>
    <cellStyle name="Accent3" xfId="1981" builtinId="37" customBuiltin="1"/>
    <cellStyle name="Accent3 2" xfId="251"/>
    <cellStyle name="Accent4" xfId="1985" builtinId="41" customBuiltin="1"/>
    <cellStyle name="Accent4 2" xfId="252"/>
    <cellStyle name="Accent5" xfId="1989" builtinId="45" customBuiltin="1"/>
    <cellStyle name="Accent5 2" xfId="253"/>
    <cellStyle name="Accent6" xfId="1993" builtinId="49" customBuiltin="1"/>
    <cellStyle name="Accent6 2" xfId="254"/>
    <cellStyle name="Akzent1" xfId="255"/>
    <cellStyle name="Akzent2" xfId="256"/>
    <cellStyle name="Akzent3" xfId="257"/>
    <cellStyle name="Akzent4" xfId="258"/>
    <cellStyle name="Akzent5" xfId="259"/>
    <cellStyle name="Akzent6" xfId="260"/>
    <cellStyle name="ANCLAS,REZONES Y SUS PARTES,DE FUNDICION,DE HIERRO O DE ACERO" xfId="261"/>
    <cellStyle name="annee semestre" xfId="262"/>
    <cellStyle name="Ausgabe" xfId="263"/>
    <cellStyle name="Bad" xfId="1962" builtinId="27" customBuiltin="1"/>
    <cellStyle name="Bad 2" xfId="264"/>
    <cellStyle name="Bad 3" xfId="265"/>
    <cellStyle name="Berechnung" xfId="266"/>
    <cellStyle name="bin" xfId="267"/>
    <cellStyle name="blue" xfId="268"/>
    <cellStyle name="Buena" xfId="269"/>
    <cellStyle name="Ç¥ÁØ_ENRL2" xfId="270"/>
    <cellStyle name="caché" xfId="271"/>
    <cellStyle name="Calculation" xfId="1966" builtinId="22" customBuiltin="1"/>
    <cellStyle name="Calculation 2" xfId="272"/>
    <cellStyle name="Cálculo" xfId="273"/>
    <cellStyle name="Celda de comprobación" xfId="274"/>
    <cellStyle name="Celda vinculada" xfId="275"/>
    <cellStyle name="cell" xfId="276"/>
    <cellStyle name="cell 2" xfId="277"/>
    <cellStyle name="cell 2 2" xfId="278"/>
    <cellStyle name="cell 3" xfId="279"/>
    <cellStyle name="cell 3 2" xfId="280"/>
    <cellStyle name="cell 3 3" xfId="281"/>
    <cellStyle name="cell 4" xfId="282"/>
    <cellStyle name="cell 4 2" xfId="283"/>
    <cellStyle name="cell 4 3" xfId="284"/>
    <cellStyle name="cell 5" xfId="285"/>
    <cellStyle name="cell 6" xfId="286"/>
    <cellStyle name="Check Cell" xfId="1968" builtinId="23" customBuiltin="1"/>
    <cellStyle name="Check Cell 2" xfId="287"/>
    <cellStyle name="Code additions" xfId="288"/>
    <cellStyle name="Code additions 2" xfId="289"/>
    <cellStyle name="Code additions 2 2" xfId="290"/>
    <cellStyle name="Code additions 2 3" xfId="291"/>
    <cellStyle name="Code additions 3" xfId="292"/>
    <cellStyle name="Code additions 3 2" xfId="293"/>
    <cellStyle name="Code additions 3 3" xfId="294"/>
    <cellStyle name="Code additions 4" xfId="295"/>
    <cellStyle name="Code additions 4 2" xfId="296"/>
    <cellStyle name="Code additions 4 3" xfId="297"/>
    <cellStyle name="Code additions 5" xfId="298"/>
    <cellStyle name="Code additions 6" xfId="299"/>
    <cellStyle name="Code additions 7" xfId="300"/>
    <cellStyle name="Col&amp;RowHeadings" xfId="301"/>
    <cellStyle name="ColCodes" xfId="302"/>
    <cellStyle name="Collegamento ipertestuale 2" xfId="303"/>
    <cellStyle name="Collegamento ipertestuale 2 2" xfId="304"/>
    <cellStyle name="ColTitles" xfId="305"/>
    <cellStyle name="ColTitles 10" xfId="306"/>
    <cellStyle name="ColTitles 11" xfId="307"/>
    <cellStyle name="ColTitles 2" xfId="308"/>
    <cellStyle name="ColTitles 3" xfId="309"/>
    <cellStyle name="ColTitles 4" xfId="310"/>
    <cellStyle name="ColTitles 5" xfId="311"/>
    <cellStyle name="ColTitles 6" xfId="312"/>
    <cellStyle name="ColTitles 7" xfId="313"/>
    <cellStyle name="ColTitles 8" xfId="314"/>
    <cellStyle name="ColTitles 9" xfId="315"/>
    <cellStyle name="column" xfId="316"/>
    <cellStyle name="Comma" xfId="1" builtinId="3"/>
    <cellStyle name="Comma  [1]" xfId="317"/>
    <cellStyle name="Comma  [1] 2" xfId="318"/>
    <cellStyle name="Comma [1]" xfId="319"/>
    <cellStyle name="Comma 10" xfId="320"/>
    <cellStyle name="Comma 2" xfId="321"/>
    <cellStyle name="Comma 2 2" xfId="322"/>
    <cellStyle name="Comma 2 3" xfId="323"/>
    <cellStyle name="Comma 2 3 2" xfId="324"/>
    <cellStyle name="Comma 2 4" xfId="325"/>
    <cellStyle name="Comma 2 5" xfId="326"/>
    <cellStyle name="Comma 2 6" xfId="327"/>
    <cellStyle name="Comma 2 7" xfId="328"/>
    <cellStyle name="Comma 3" xfId="329"/>
    <cellStyle name="Comma 3 2" xfId="330"/>
    <cellStyle name="Comma 3 2 2" xfId="331"/>
    <cellStyle name="Comma 3 3" xfId="332"/>
    <cellStyle name="Comma 3 3 2" xfId="333"/>
    <cellStyle name="Comma 3 4" xfId="334"/>
    <cellStyle name="Comma 3 4 2" xfId="335"/>
    <cellStyle name="Comma 3 5" xfId="336"/>
    <cellStyle name="Comma 3 6" xfId="337"/>
    <cellStyle name="Comma 3 7" xfId="338"/>
    <cellStyle name="Comma 4" xfId="339"/>
    <cellStyle name="Comma 4 2" xfId="340"/>
    <cellStyle name="Comma 4 2 2" xfId="341"/>
    <cellStyle name="Comma 4 3" xfId="342"/>
    <cellStyle name="Comma 4 3 2" xfId="343"/>
    <cellStyle name="Comma 4 4" xfId="344"/>
    <cellStyle name="Comma 4 4 2" xfId="345"/>
    <cellStyle name="Comma 4 5" xfId="346"/>
    <cellStyle name="Comma 5" xfId="347"/>
    <cellStyle name="Comma 5 2" xfId="348"/>
    <cellStyle name="Comma 5 2 2" xfId="349"/>
    <cellStyle name="Comma 5 3" xfId="350"/>
    <cellStyle name="Comma 5 3 2" xfId="351"/>
    <cellStyle name="Comma 5 4" xfId="352"/>
    <cellStyle name="Comma 5 4 2" xfId="353"/>
    <cellStyle name="Comma 5 5" xfId="354"/>
    <cellStyle name="Comma 6" xfId="355"/>
    <cellStyle name="Comma 6 2" xfId="356"/>
    <cellStyle name="Comma 6 2 2" xfId="357"/>
    <cellStyle name="Comma 6 2 2 2" xfId="358"/>
    <cellStyle name="Comma 6 2 3" xfId="359"/>
    <cellStyle name="Comma 6 2 3 2" xfId="360"/>
    <cellStyle name="Comma 6 2 4" xfId="361"/>
    <cellStyle name="Comma 6 2 4 2" xfId="362"/>
    <cellStyle name="Comma 6 2 5" xfId="363"/>
    <cellStyle name="Comma 6 3" xfId="364"/>
    <cellStyle name="Comma 6 3 2" xfId="365"/>
    <cellStyle name="Comma 6 4" xfId="366"/>
    <cellStyle name="Comma 6 4 2" xfId="367"/>
    <cellStyle name="Comma 6 5" xfId="368"/>
    <cellStyle name="Comma 6 5 2" xfId="369"/>
    <cellStyle name="Comma 6 6" xfId="370"/>
    <cellStyle name="Comma 7" xfId="371"/>
    <cellStyle name="Comma 7 2" xfId="372"/>
    <cellStyle name="Comma 7 2 2" xfId="373"/>
    <cellStyle name="Comma 7 2 2 2" xfId="374"/>
    <cellStyle name="Comma 7 2 3" xfId="375"/>
    <cellStyle name="Comma 7 2 3 2" xfId="376"/>
    <cellStyle name="Comma 7 2 4" xfId="377"/>
    <cellStyle name="Comma 7 2 4 2" xfId="378"/>
    <cellStyle name="Comma 7 2 5" xfId="379"/>
    <cellStyle name="Comma 7 3" xfId="380"/>
    <cellStyle name="Comma 7 3 2" xfId="381"/>
    <cellStyle name="Comma 7 4" xfId="382"/>
    <cellStyle name="Comma 7 4 2" xfId="383"/>
    <cellStyle name="Comma 7 5" xfId="384"/>
    <cellStyle name="Comma 7 5 2" xfId="385"/>
    <cellStyle name="Comma 7 6" xfId="386"/>
    <cellStyle name="Comma 7 7" xfId="387"/>
    <cellStyle name="Comma 7 8" xfId="388"/>
    <cellStyle name="Comma 8" xfId="389"/>
    <cellStyle name="Comma 8 2" xfId="390"/>
    <cellStyle name="Comma 9" xfId="391"/>
    <cellStyle name="Comma(0)" xfId="392"/>
    <cellStyle name="comma(1)" xfId="393"/>
    <cellStyle name="comma(1) 2" xfId="394"/>
    <cellStyle name="Comma(3)" xfId="395"/>
    <cellStyle name="Comma[0]" xfId="396"/>
    <cellStyle name="Comma[1]" xfId="397"/>
    <cellStyle name="Comma[1] 2" xfId="398"/>
    <cellStyle name="Comma[1]__" xfId="399"/>
    <cellStyle name="Comma[2]__" xfId="400"/>
    <cellStyle name="Comma[3]" xfId="401"/>
    <cellStyle name="Comma0" xfId="402"/>
    <cellStyle name="Comma0 2" xfId="403"/>
    <cellStyle name="Currency0" xfId="404"/>
    <cellStyle name="Currency0 2" xfId="405"/>
    <cellStyle name="DataEntryCells" xfId="406"/>
    <cellStyle name="Date" xfId="407"/>
    <cellStyle name="Date 2" xfId="408"/>
    <cellStyle name="Dezimal [0]_DIAGRAM" xfId="409"/>
    <cellStyle name="Dezimal_03-09-03" xfId="410"/>
    <cellStyle name="Didier" xfId="411"/>
    <cellStyle name="Didier - Title" xfId="412"/>
    <cellStyle name="Didier subtitles" xfId="413"/>
    <cellStyle name="données" xfId="414"/>
    <cellStyle name="donnéesbord" xfId="415"/>
    <cellStyle name="èárky [0]_CZLFS0X0" xfId="416"/>
    <cellStyle name="èárky_CZLFS0X0" xfId="417"/>
    <cellStyle name="Eingabe" xfId="418"/>
    <cellStyle name="Encabezado 4" xfId="419"/>
    <cellStyle name="Énfasis1" xfId="420"/>
    <cellStyle name="Énfasis2" xfId="421"/>
    <cellStyle name="Énfasis3" xfId="422"/>
    <cellStyle name="Énfasis4" xfId="423"/>
    <cellStyle name="Énfasis5" xfId="424"/>
    <cellStyle name="Énfasis6" xfId="425"/>
    <cellStyle name="entero" xfId="426"/>
    <cellStyle name="Entrada" xfId="427"/>
    <cellStyle name="Ergebnis" xfId="428"/>
    <cellStyle name="Erklärender Text" xfId="429"/>
    <cellStyle name="ErrRpt_DataEntryCells" xfId="430"/>
    <cellStyle name="ErrRpt-DataEntryCells" xfId="431"/>
    <cellStyle name="ErrRpt-DataEntryCells 2" xfId="432"/>
    <cellStyle name="ErrRpt-DataEntryCells 2 2" xfId="433"/>
    <cellStyle name="ErrRpt-DataEntryCells 3" xfId="434"/>
    <cellStyle name="ErrRpt-DataEntryCells 3 2" xfId="435"/>
    <cellStyle name="ErrRpt-DataEntryCells 3 3" xfId="436"/>
    <cellStyle name="ErrRpt-DataEntryCells 4" xfId="437"/>
    <cellStyle name="ErrRpt-DataEntryCells 4 2" xfId="438"/>
    <cellStyle name="ErrRpt-DataEntryCells 4 3" xfId="439"/>
    <cellStyle name="ErrRpt-DataEntryCells 5" xfId="440"/>
    <cellStyle name="ErrRpt-DataEntryCells 6" xfId="441"/>
    <cellStyle name="ErrRpt-GreyBackground" xfId="442"/>
    <cellStyle name="Euro" xfId="443"/>
    <cellStyle name="Explanatory Text" xfId="1971" builtinId="53" customBuiltin="1"/>
    <cellStyle name="Explanatory Text 2" xfId="444"/>
    <cellStyle name="Ezres [0]_demo" xfId="445"/>
    <cellStyle name="Ezres_demo" xfId="446"/>
    <cellStyle name="financniO" xfId="447"/>
    <cellStyle name="Fixed" xfId="448"/>
    <cellStyle name="Fixed 2" xfId="449"/>
    <cellStyle name="formula" xfId="450"/>
    <cellStyle name="formula 2" xfId="451"/>
    <cellStyle name="formula 2 2" xfId="452"/>
    <cellStyle name="formula 3" xfId="453"/>
    <cellStyle name="formula 3 2" xfId="454"/>
    <cellStyle name="formula 3 3" xfId="455"/>
    <cellStyle name="formula 4" xfId="456"/>
    <cellStyle name="formula 4 2" xfId="457"/>
    <cellStyle name="formula 4 3" xfId="458"/>
    <cellStyle name="formula 5" xfId="459"/>
    <cellStyle name="formula 6" xfId="460"/>
    <cellStyle name="gap" xfId="461"/>
    <cellStyle name="gap 2" xfId="462"/>
    <cellStyle name="gap 2 2" xfId="463"/>
    <cellStyle name="gap 2 2 2" xfId="464"/>
    <cellStyle name="gap 2 2 2 2" xfId="465"/>
    <cellStyle name="gap 2 3" xfId="466"/>
    <cellStyle name="gap 3" xfId="467"/>
    <cellStyle name="Good" xfId="1961" builtinId="26" customBuiltin="1"/>
    <cellStyle name="Good 2" xfId="468"/>
    <cellStyle name="Grey" xfId="469"/>
    <cellStyle name="GreyBackground" xfId="470"/>
    <cellStyle name="GreyBackground 2" xfId="471"/>
    <cellStyle name="GreyBackground 3" xfId="472"/>
    <cellStyle name="GreyBackground 4" xfId="473"/>
    <cellStyle name="Gut" xfId="474"/>
    <cellStyle name="Header1" xfId="475"/>
    <cellStyle name="Header2" xfId="476"/>
    <cellStyle name="Heading 1" xfId="1957" builtinId="16" customBuiltin="1"/>
    <cellStyle name="Heading 1 10" xfId="477"/>
    <cellStyle name="Heading 1 10 2" xfId="478"/>
    <cellStyle name="Heading 1 11" xfId="479"/>
    <cellStyle name="Heading 1 11 2" xfId="480"/>
    <cellStyle name="Heading 1 12" xfId="481"/>
    <cellStyle name="Heading 1 12 2" xfId="482"/>
    <cellStyle name="Heading 1 13" xfId="483"/>
    <cellStyle name="Heading 1 13 2" xfId="484"/>
    <cellStyle name="Heading 1 14" xfId="485"/>
    <cellStyle name="Heading 1 2" xfId="486"/>
    <cellStyle name="Heading 1 2 2" xfId="487"/>
    <cellStyle name="Heading 1 3" xfId="488"/>
    <cellStyle name="Heading 1 3 2" xfId="489"/>
    <cellStyle name="Heading 1 4" xfId="490"/>
    <cellStyle name="Heading 1 4 2" xfId="491"/>
    <cellStyle name="Heading 1 5" xfId="492"/>
    <cellStyle name="Heading 1 5 2" xfId="493"/>
    <cellStyle name="Heading 1 6" xfId="494"/>
    <cellStyle name="Heading 1 6 2" xfId="495"/>
    <cellStyle name="Heading 1 7" xfId="496"/>
    <cellStyle name="Heading 1 7 2" xfId="497"/>
    <cellStyle name="Heading 1 8" xfId="498"/>
    <cellStyle name="Heading 1 8 2" xfId="499"/>
    <cellStyle name="Heading 1 9" xfId="500"/>
    <cellStyle name="Heading 1 9 2" xfId="501"/>
    <cellStyle name="Heading 2" xfId="1958" builtinId="17" customBuiltin="1"/>
    <cellStyle name="Heading 2 10" xfId="502"/>
    <cellStyle name="Heading 2 10 2" xfId="503"/>
    <cellStyle name="Heading 2 11" xfId="504"/>
    <cellStyle name="Heading 2 11 2" xfId="505"/>
    <cellStyle name="Heading 2 12" xfId="506"/>
    <cellStyle name="Heading 2 12 2" xfId="507"/>
    <cellStyle name="Heading 2 13" xfId="508"/>
    <cellStyle name="Heading 2 13 2" xfId="509"/>
    <cellStyle name="Heading 2 14" xfId="510"/>
    <cellStyle name="Heading 2 2" xfId="511"/>
    <cellStyle name="Heading 2 2 2" xfId="512"/>
    <cellStyle name="Heading 2 3" xfId="513"/>
    <cellStyle name="Heading 2 3 2" xfId="514"/>
    <cellStyle name="Heading 2 4" xfId="515"/>
    <cellStyle name="Heading 2 4 2" xfId="516"/>
    <cellStyle name="Heading 2 5" xfId="517"/>
    <cellStyle name="Heading 2 5 2" xfId="518"/>
    <cellStyle name="Heading 2 6" xfId="519"/>
    <cellStyle name="Heading 2 6 2" xfId="520"/>
    <cellStyle name="Heading 2 7" xfId="521"/>
    <cellStyle name="Heading 2 7 2" xfId="522"/>
    <cellStyle name="Heading 2 8" xfId="523"/>
    <cellStyle name="Heading 2 8 2" xfId="524"/>
    <cellStyle name="Heading 2 9" xfId="525"/>
    <cellStyle name="Heading 2 9 2" xfId="526"/>
    <cellStyle name="Heading 3" xfId="1959" builtinId="18" customBuiltin="1"/>
    <cellStyle name="Heading 3 2" xfId="527"/>
    <cellStyle name="Heading 4" xfId="1960" builtinId="19" customBuiltin="1"/>
    <cellStyle name="Heading 4 2" xfId="528"/>
    <cellStyle name="Heading1" xfId="529"/>
    <cellStyle name="Heading1 2" xfId="530"/>
    <cellStyle name="Heading2" xfId="531"/>
    <cellStyle name="Heading2 2" xfId="532"/>
    <cellStyle name="Hipervínculo" xfId="533"/>
    <cellStyle name="Hipervínculo 10" xfId="534"/>
    <cellStyle name="Hipervínculo 10 2" xfId="535"/>
    <cellStyle name="Hipervínculo 11" xfId="536"/>
    <cellStyle name="Hipervínculo 11 2" xfId="537"/>
    <cellStyle name="Hipervínculo 12" xfId="538"/>
    <cellStyle name="Hipervínculo 12 2" xfId="539"/>
    <cellStyle name="Hipervínculo 13" xfId="540"/>
    <cellStyle name="Hipervínculo 14" xfId="541"/>
    <cellStyle name="Hipervínculo 15" xfId="542"/>
    <cellStyle name="Hipervínculo 16" xfId="543"/>
    <cellStyle name="Hipervínculo 17" xfId="544"/>
    <cellStyle name="Hipervínculo 18" xfId="545"/>
    <cellStyle name="Hipervínculo 19" xfId="546"/>
    <cellStyle name="Hipervínculo 2" xfId="547"/>
    <cellStyle name="Hipervínculo 2 2" xfId="548"/>
    <cellStyle name="Hipervínculo 20" xfId="549"/>
    <cellStyle name="Hipervínculo 21" xfId="550"/>
    <cellStyle name="Hipervínculo 22" xfId="551"/>
    <cellStyle name="Hipervínculo 23" xfId="552"/>
    <cellStyle name="Hipervínculo 24" xfId="553"/>
    <cellStyle name="Hipervínculo 25" xfId="554"/>
    <cellStyle name="Hipervínculo 26" xfId="555"/>
    <cellStyle name="Hipervínculo 27" xfId="556"/>
    <cellStyle name="Hipervínculo 28" xfId="557"/>
    <cellStyle name="Hipervínculo 29" xfId="558"/>
    <cellStyle name="Hipervínculo 3" xfId="559"/>
    <cellStyle name="Hipervínculo 3 2" xfId="560"/>
    <cellStyle name="Hipervínculo 30" xfId="561"/>
    <cellStyle name="Hipervínculo 31" xfId="562"/>
    <cellStyle name="Hipervínculo 32" xfId="563"/>
    <cellStyle name="Hipervínculo 4" xfId="564"/>
    <cellStyle name="Hipervínculo 4 2" xfId="565"/>
    <cellStyle name="Hipervínculo 5" xfId="566"/>
    <cellStyle name="Hipervínculo 5 2" xfId="567"/>
    <cellStyle name="Hipervínculo 6" xfId="568"/>
    <cellStyle name="Hipervínculo 6 2" xfId="569"/>
    <cellStyle name="Hipervínculo 7" xfId="570"/>
    <cellStyle name="Hipervínculo 7 2" xfId="571"/>
    <cellStyle name="Hipervínculo 8" xfId="572"/>
    <cellStyle name="Hipervínculo 8 2" xfId="573"/>
    <cellStyle name="Hipervínculo 9" xfId="574"/>
    <cellStyle name="Hipervínculo 9 2" xfId="575"/>
    <cellStyle name="Hipervínculo visitado" xfId="576"/>
    <cellStyle name="Hipervínculo visitado 10" xfId="577"/>
    <cellStyle name="Hipervínculo visitado 10 2" xfId="578"/>
    <cellStyle name="Hipervínculo visitado 11" xfId="579"/>
    <cellStyle name="Hipervínculo visitado 11 2" xfId="580"/>
    <cellStyle name="Hipervínculo visitado 12" xfId="581"/>
    <cellStyle name="Hipervínculo visitado 12 2" xfId="582"/>
    <cellStyle name="Hipervínculo visitado 13" xfId="583"/>
    <cellStyle name="Hipervínculo visitado 14" xfId="584"/>
    <cellStyle name="Hipervínculo visitado 15" xfId="585"/>
    <cellStyle name="Hipervínculo visitado 16" xfId="586"/>
    <cellStyle name="Hipervínculo visitado 17" xfId="587"/>
    <cellStyle name="Hipervínculo visitado 18" xfId="588"/>
    <cellStyle name="Hipervínculo visitado 19" xfId="589"/>
    <cellStyle name="Hipervínculo visitado 2" xfId="590"/>
    <cellStyle name="Hipervínculo visitado 2 2" xfId="591"/>
    <cellStyle name="Hipervínculo visitado 20" xfId="592"/>
    <cellStyle name="Hipervínculo visitado 21" xfId="593"/>
    <cellStyle name="Hipervínculo visitado 22" xfId="594"/>
    <cellStyle name="Hipervínculo visitado 23" xfId="595"/>
    <cellStyle name="Hipervínculo visitado 24" xfId="596"/>
    <cellStyle name="Hipervínculo visitado 25" xfId="597"/>
    <cellStyle name="Hipervínculo visitado 26" xfId="598"/>
    <cellStyle name="Hipervínculo visitado 27" xfId="599"/>
    <cellStyle name="Hipervínculo visitado 28" xfId="600"/>
    <cellStyle name="Hipervínculo visitado 29" xfId="601"/>
    <cellStyle name="Hipervínculo visitado 3" xfId="602"/>
    <cellStyle name="Hipervínculo visitado 3 2" xfId="603"/>
    <cellStyle name="Hipervínculo visitado 30" xfId="604"/>
    <cellStyle name="Hipervínculo visitado 31" xfId="605"/>
    <cellStyle name="Hipervínculo visitado 32" xfId="606"/>
    <cellStyle name="Hipervínculo visitado 4" xfId="607"/>
    <cellStyle name="Hipervínculo visitado 4 2" xfId="608"/>
    <cellStyle name="Hipervínculo visitado 5" xfId="609"/>
    <cellStyle name="Hipervínculo visitado 5 2" xfId="610"/>
    <cellStyle name="Hipervínculo visitado 6" xfId="611"/>
    <cellStyle name="Hipervínculo visitado 6 2" xfId="612"/>
    <cellStyle name="Hipervínculo visitado 7" xfId="613"/>
    <cellStyle name="Hipervínculo visitado 7 2" xfId="614"/>
    <cellStyle name="Hipervínculo visitado 8" xfId="615"/>
    <cellStyle name="Hipervínculo visitado 8 2" xfId="616"/>
    <cellStyle name="Hipervínculo visitado 9" xfId="617"/>
    <cellStyle name="Hipervínculo visitado 9 2" xfId="618"/>
    <cellStyle name="Huomautus 2" xfId="619"/>
    <cellStyle name="Huomautus 2 2" xfId="620"/>
    <cellStyle name="Huomautus 2 2 2" xfId="621"/>
    <cellStyle name="Huomautus 2 3" xfId="622"/>
    <cellStyle name="Huomautus 2 3 2" xfId="623"/>
    <cellStyle name="Huomautus 2 4" xfId="624"/>
    <cellStyle name="Huomautus 2 4 2" xfId="625"/>
    <cellStyle name="Huomautus 2 5" xfId="626"/>
    <cellStyle name="Huomautus 3" xfId="627"/>
    <cellStyle name="Huomautus 3 2" xfId="628"/>
    <cellStyle name="Huomautus 3 2 2" xfId="629"/>
    <cellStyle name="Huomautus 3 3" xfId="630"/>
    <cellStyle name="Huomautus 3 3 2" xfId="631"/>
    <cellStyle name="Huomautus 3 4" xfId="632"/>
    <cellStyle name="Huomautus 3 4 2" xfId="633"/>
    <cellStyle name="Huomautus 3 5" xfId="634"/>
    <cellStyle name="Hyperlink" xfId="2008" builtinId="8"/>
    <cellStyle name="Hyperlink 2" xfId="635"/>
    <cellStyle name="Hyperlink 2 2" xfId="636"/>
    <cellStyle name="Hyperlink 2 3" xfId="637"/>
    <cellStyle name="Hyperlink 3" xfId="638"/>
    <cellStyle name="Hyperlink 3 2" xfId="639"/>
    <cellStyle name="Hyperlink 4" xfId="640"/>
    <cellStyle name="Hyperlink 5" xfId="641"/>
    <cellStyle name="Hyperlink 6" xfId="642"/>
    <cellStyle name="Hyperlink 7" xfId="643"/>
    <cellStyle name="Incorrecto" xfId="644"/>
    <cellStyle name="Input" xfId="1964" builtinId="20" customBuiltin="1"/>
    <cellStyle name="Input [yellow]" xfId="645"/>
    <cellStyle name="Input 2" xfId="646"/>
    <cellStyle name="Input 3" xfId="647"/>
    <cellStyle name="ISC" xfId="648"/>
    <cellStyle name="isced" xfId="649"/>
    <cellStyle name="isced 2" xfId="650"/>
    <cellStyle name="isced 2 2" xfId="651"/>
    <cellStyle name="isced 3" xfId="652"/>
    <cellStyle name="isced 3 2" xfId="653"/>
    <cellStyle name="isced 3 3" xfId="654"/>
    <cellStyle name="isced 4" xfId="655"/>
    <cellStyle name="isced 4 2" xfId="656"/>
    <cellStyle name="isced 4 3" xfId="657"/>
    <cellStyle name="isced 5" xfId="658"/>
    <cellStyle name="isced 6" xfId="659"/>
    <cellStyle name="ISCED Titles" xfId="660"/>
    <cellStyle name="isced_8gradk" xfId="661"/>
    <cellStyle name="Komma 2" xfId="662"/>
    <cellStyle name="Komma 2 2" xfId="663"/>
    <cellStyle name="level1a" xfId="664"/>
    <cellStyle name="level1a 2" xfId="665"/>
    <cellStyle name="level1a 2 2" xfId="666"/>
    <cellStyle name="level1a 2 2 2" xfId="667"/>
    <cellStyle name="level1a 2 2 2 2" xfId="668"/>
    <cellStyle name="level1a 2 2 2 3" xfId="669"/>
    <cellStyle name="level1a 2 2 3" xfId="670"/>
    <cellStyle name="level1a 2 2 3 2" xfId="671"/>
    <cellStyle name="level1a 2 2 3 3" xfId="672"/>
    <cellStyle name="level1a 2 2 3 4" xfId="673"/>
    <cellStyle name="level1a 2 2 4" xfId="674"/>
    <cellStyle name="level1a 2 2 4 2" xfId="675"/>
    <cellStyle name="level1a 2 2 4 3" xfId="676"/>
    <cellStyle name="level1a 2 2 4 4" xfId="677"/>
    <cellStyle name="level1a 2 2 5" xfId="678"/>
    <cellStyle name="level1a 2 2 5 2" xfId="679"/>
    <cellStyle name="level1a 2 2 5 3" xfId="680"/>
    <cellStyle name="level1a 2 2 5 4" xfId="681"/>
    <cellStyle name="level1a 2 2 6" xfId="682"/>
    <cellStyle name="level1a 2 3" xfId="683"/>
    <cellStyle name="level1a 2 3 2" xfId="684"/>
    <cellStyle name="level1a 2 3 2 2" xfId="685"/>
    <cellStyle name="level1a 2 3 2 3" xfId="686"/>
    <cellStyle name="level1a 2 3 2 4" xfId="687"/>
    <cellStyle name="level1a 2 3 3" xfId="688"/>
    <cellStyle name="level1a 2 3 3 2" xfId="689"/>
    <cellStyle name="level1a 2 3 3 3" xfId="690"/>
    <cellStyle name="level1a 2 3 3 4" xfId="691"/>
    <cellStyle name="level1a 2 3 4" xfId="692"/>
    <cellStyle name="level1a 2 3 4 2" xfId="693"/>
    <cellStyle name="level1a 2 3 4 3" xfId="694"/>
    <cellStyle name="level1a 2 3 4 4" xfId="695"/>
    <cellStyle name="level1a 2 3 5" xfId="696"/>
    <cellStyle name="level1a 2 4" xfId="697"/>
    <cellStyle name="level1a 2 4 2" xfId="698"/>
    <cellStyle name="level1a 2 4 3" xfId="699"/>
    <cellStyle name="level1a 2 5" xfId="700"/>
    <cellStyle name="level1a 2 6" xfId="701"/>
    <cellStyle name="level1a 3" xfId="702"/>
    <cellStyle name="level1a 3 2" xfId="703"/>
    <cellStyle name="level1a 3 2 2" xfId="704"/>
    <cellStyle name="level1a 3 2 3" xfId="705"/>
    <cellStyle name="level1a 3 3" xfId="706"/>
    <cellStyle name="level1a 3 3 2" xfId="707"/>
    <cellStyle name="level1a 3 3 3" xfId="708"/>
    <cellStyle name="level1a 3 3 4" xfId="709"/>
    <cellStyle name="level1a 3 4" xfId="710"/>
    <cellStyle name="level1a 3 4 2" xfId="711"/>
    <cellStyle name="level1a 3 4 3" xfId="712"/>
    <cellStyle name="level1a 3 4 4" xfId="713"/>
    <cellStyle name="level1a 3 5" xfId="714"/>
    <cellStyle name="level1a 3 5 2" xfId="715"/>
    <cellStyle name="level1a 3 5 3" xfId="716"/>
    <cellStyle name="level1a 3 5 4" xfId="717"/>
    <cellStyle name="level1a 3 6" xfId="718"/>
    <cellStyle name="level1a 4" xfId="719"/>
    <cellStyle name="level1a 4 2" xfId="720"/>
    <cellStyle name="level1a 4 2 2" xfId="721"/>
    <cellStyle name="level1a 4 2 3" xfId="722"/>
    <cellStyle name="level1a 4 2 4" xfId="723"/>
    <cellStyle name="level1a 4 3" xfId="724"/>
    <cellStyle name="level1a 4 3 2" xfId="725"/>
    <cellStyle name="level1a 4 3 3" xfId="726"/>
    <cellStyle name="level1a 4 3 4" xfId="727"/>
    <cellStyle name="level1a 4 4" xfId="728"/>
    <cellStyle name="level1a 4 4 2" xfId="729"/>
    <cellStyle name="level1a 4 4 3" xfId="730"/>
    <cellStyle name="level1a 4 4 4" xfId="731"/>
    <cellStyle name="level1a 4 5" xfId="732"/>
    <cellStyle name="level1a 5" xfId="733"/>
    <cellStyle name="level1a 5 2" xfId="734"/>
    <cellStyle name="level1a 5 3" xfId="735"/>
    <cellStyle name="level1a 6" xfId="736"/>
    <cellStyle name="level1a 7" xfId="737"/>
    <cellStyle name="level2" xfId="738"/>
    <cellStyle name="level2 2" xfId="739"/>
    <cellStyle name="level2 2 2" xfId="740"/>
    <cellStyle name="level2 2 2 2" xfId="741"/>
    <cellStyle name="level2 3" xfId="742"/>
    <cellStyle name="level2a" xfId="743"/>
    <cellStyle name="level2a 2" xfId="744"/>
    <cellStyle name="level2a 2 2" xfId="745"/>
    <cellStyle name="level2a 2 2 2" xfId="746"/>
    <cellStyle name="level3" xfId="747"/>
    <cellStyle name="Line titles-Rows" xfId="748"/>
    <cellStyle name="Line titles-Rows 2" xfId="749"/>
    <cellStyle name="Line titles-Rows 2 2" xfId="750"/>
    <cellStyle name="Line titles-Rows 2 2 2" xfId="751"/>
    <cellStyle name="Line titles-Rows 2 2 3" xfId="752"/>
    <cellStyle name="Line titles-Rows 2 3" xfId="753"/>
    <cellStyle name="Line titles-Rows 2 3 2" xfId="754"/>
    <cellStyle name="Line titles-Rows 2 3 3" xfId="755"/>
    <cellStyle name="Line titles-Rows 2 4" xfId="756"/>
    <cellStyle name="Line titles-Rows 2 4 2" xfId="757"/>
    <cellStyle name="Line titles-Rows 2 4 3" xfId="758"/>
    <cellStyle name="Line titles-Rows 2 5" xfId="759"/>
    <cellStyle name="Line titles-Rows 2 6" xfId="760"/>
    <cellStyle name="Line titles-Rows 3" xfId="761"/>
    <cellStyle name="Line titles-Rows 3 2" xfId="762"/>
    <cellStyle name="Line titles-Rows 3 3" xfId="763"/>
    <cellStyle name="Line titles-Rows 4" xfId="764"/>
    <cellStyle name="Line titles-Rows 4 2" xfId="765"/>
    <cellStyle name="Line titles-Rows 4 3" xfId="766"/>
    <cellStyle name="Line titles-Rows 5" xfId="767"/>
    <cellStyle name="Line titles-Rows 5 2" xfId="768"/>
    <cellStyle name="Line titles-Rows 5 3" xfId="769"/>
    <cellStyle name="Line titles-Rows 6" xfId="770"/>
    <cellStyle name="Line titles-Rows 7" xfId="771"/>
    <cellStyle name="Linked Cell" xfId="1967" builtinId="24" customBuiltin="1"/>
    <cellStyle name="Linked Cell 2" xfId="772"/>
    <cellStyle name="Migliaia (0)_conti99" xfId="773"/>
    <cellStyle name="Migliaia [0]_Italy" xfId="774"/>
    <cellStyle name="Migliaia_FIN" xfId="775"/>
    <cellStyle name="miles" xfId="776"/>
    <cellStyle name="Milliers [0]_8GRAD" xfId="777"/>
    <cellStyle name="Milliers_8GRAD" xfId="778"/>
    <cellStyle name="mìny_CZLFS0X0" xfId="779"/>
    <cellStyle name="Monétaire [0]_8GRAD" xfId="780"/>
    <cellStyle name="Monétaire_8GRAD" xfId="781"/>
    <cellStyle name="n0" xfId="782"/>
    <cellStyle name="n2" xfId="783"/>
    <cellStyle name="Neutral" xfId="1963" builtinId="28" customBuiltin="1"/>
    <cellStyle name="Neutral 2" xfId="784"/>
    <cellStyle name="Neutral 3" xfId="785"/>
    <cellStyle name="Normaali 2" xfId="786"/>
    <cellStyle name="Normaali 2 2" xfId="787"/>
    <cellStyle name="Normaali 2 3" xfId="788"/>
    <cellStyle name="Normaali 2 4" xfId="789"/>
    <cellStyle name="Normaali 3" xfId="790"/>
    <cellStyle name="Normaali 3 2" xfId="791"/>
    <cellStyle name="Normaali 3 3" xfId="792"/>
    <cellStyle name="Normaali 3 4" xfId="793"/>
    <cellStyle name="Normaali_sektorituotanto" xfId="794"/>
    <cellStyle name="Normal" xfId="0" builtinId="0"/>
    <cellStyle name="Normal - Style1" xfId="795"/>
    <cellStyle name="Normal 10" xfId="796"/>
    <cellStyle name="Normal 10 10" xfId="797"/>
    <cellStyle name="Normal 10 11" xfId="798"/>
    <cellStyle name="Normal 10 12" xfId="799"/>
    <cellStyle name="Normal 10 13" xfId="800"/>
    <cellStyle name="Normal 10 14" xfId="801"/>
    <cellStyle name="Normal 10 15" xfId="802"/>
    <cellStyle name="Normal 10 16" xfId="803"/>
    <cellStyle name="Normal 10 17" xfId="804"/>
    <cellStyle name="Normal 10 18" xfId="805"/>
    <cellStyle name="Normal 10 19" xfId="806"/>
    <cellStyle name="Normal 10 2" xfId="807"/>
    <cellStyle name="Normal 10 20" xfId="808"/>
    <cellStyle name="Normal 10 3" xfId="809"/>
    <cellStyle name="Normal 10 4" xfId="810"/>
    <cellStyle name="Normal 10 5" xfId="811"/>
    <cellStyle name="Normal 10 6" xfId="812"/>
    <cellStyle name="Normal 10 7" xfId="813"/>
    <cellStyle name="Normal 10 8" xfId="814"/>
    <cellStyle name="Normal 10 9" xfId="815"/>
    <cellStyle name="Normal 11" xfId="816"/>
    <cellStyle name="Normal 11 10" xfId="817"/>
    <cellStyle name="Normal 11 11" xfId="818"/>
    <cellStyle name="Normal 11 12" xfId="819"/>
    <cellStyle name="Normal 11 13" xfId="820"/>
    <cellStyle name="Normal 11 14" xfId="821"/>
    <cellStyle name="Normal 11 15" xfId="822"/>
    <cellStyle name="Normal 11 16" xfId="823"/>
    <cellStyle name="Normal 11 17" xfId="824"/>
    <cellStyle name="Normal 11 18" xfId="825"/>
    <cellStyle name="Normal 11 19" xfId="826"/>
    <cellStyle name="Normal 11 2" xfId="827"/>
    <cellStyle name="Normal 11 2 2" xfId="828"/>
    <cellStyle name="Normal 11 2 3" xfId="829"/>
    <cellStyle name="Normal 11 2 4" xfId="830"/>
    <cellStyle name="Normal 11 2 5" xfId="831"/>
    <cellStyle name="Normal 11 2 6" xfId="832"/>
    <cellStyle name="Normal 11 20" xfId="833"/>
    <cellStyle name="Normal 11 3" xfId="834"/>
    <cellStyle name="Normal 11 4" xfId="835"/>
    <cellStyle name="Normal 11 5" xfId="836"/>
    <cellStyle name="Normal 11 6" xfId="837"/>
    <cellStyle name="Normal 11 7" xfId="838"/>
    <cellStyle name="Normal 11 8" xfId="839"/>
    <cellStyle name="Normal 11 9" xfId="840"/>
    <cellStyle name="Normal 12" xfId="841"/>
    <cellStyle name="Normal 12 10" xfId="842"/>
    <cellStyle name="Normal 12 11" xfId="843"/>
    <cellStyle name="Normal 12 12" xfId="844"/>
    <cellStyle name="Normal 12 13" xfId="845"/>
    <cellStyle name="Normal 12 14" xfId="846"/>
    <cellStyle name="Normal 12 15" xfId="847"/>
    <cellStyle name="Normal 12 16" xfId="848"/>
    <cellStyle name="Normal 12 17" xfId="849"/>
    <cellStyle name="Normal 12 18" xfId="850"/>
    <cellStyle name="Normal 12 19" xfId="851"/>
    <cellStyle name="Normal 12 2" xfId="852"/>
    <cellStyle name="Normal 12 20" xfId="853"/>
    <cellStyle name="Normal 12 3" xfId="854"/>
    <cellStyle name="Normal 12 4" xfId="855"/>
    <cellStyle name="Normal 12 5" xfId="856"/>
    <cellStyle name="Normal 12 6" xfId="857"/>
    <cellStyle name="Normal 12 7" xfId="858"/>
    <cellStyle name="Normal 12 8" xfId="859"/>
    <cellStyle name="Normal 12 9" xfId="860"/>
    <cellStyle name="Normal 13" xfId="861"/>
    <cellStyle name="Normal 13 10" xfId="862"/>
    <cellStyle name="Normal 13 11" xfId="863"/>
    <cellStyle name="Normal 13 12" xfId="864"/>
    <cellStyle name="Normal 13 13" xfId="865"/>
    <cellStyle name="Normal 13 14" xfId="866"/>
    <cellStyle name="Normal 13 15" xfId="867"/>
    <cellStyle name="Normal 13 16" xfId="868"/>
    <cellStyle name="Normal 13 17" xfId="869"/>
    <cellStyle name="Normal 13 18" xfId="870"/>
    <cellStyle name="Normal 13 19" xfId="871"/>
    <cellStyle name="Normal 13 2" xfId="872"/>
    <cellStyle name="Normal 13 20" xfId="873"/>
    <cellStyle name="Normal 13 3" xfId="874"/>
    <cellStyle name="Normal 13 4" xfId="875"/>
    <cellStyle name="Normal 13 5" xfId="876"/>
    <cellStyle name="Normal 13 6" xfId="877"/>
    <cellStyle name="Normal 13 7" xfId="878"/>
    <cellStyle name="Normal 13 8" xfId="879"/>
    <cellStyle name="Normal 13 9" xfId="880"/>
    <cellStyle name="Normal 14" xfId="881"/>
    <cellStyle name="Normal 14 2" xfId="882"/>
    <cellStyle name="Normal 14 2 2" xfId="883"/>
    <cellStyle name="Normal 14 2 2 2" xfId="884"/>
    <cellStyle name="Normal 14 2 2 2 2" xfId="885"/>
    <cellStyle name="Normal 14 3" xfId="886"/>
    <cellStyle name="Normal 15" xfId="887"/>
    <cellStyle name="Normal 16" xfId="888"/>
    <cellStyle name="Normal 16 2" xfId="889"/>
    <cellStyle name="Normal 16 2 2" xfId="890"/>
    <cellStyle name="Normal 17" xfId="891"/>
    <cellStyle name="Normal 17 2" xfId="892"/>
    <cellStyle name="Normal 17 3" xfId="893"/>
    <cellStyle name="Normal 18" xfId="894"/>
    <cellStyle name="Normal 18 2" xfId="895"/>
    <cellStyle name="Normal 18 2 2" xfId="896"/>
    <cellStyle name="Normal 18 3" xfId="897"/>
    <cellStyle name="Normal 19" xfId="898"/>
    <cellStyle name="Normal 19 2" xfId="899"/>
    <cellStyle name="Normal 19 3" xfId="900"/>
    <cellStyle name="Normal 2" xfId="901"/>
    <cellStyle name="Normal 2 10" xfId="902"/>
    <cellStyle name="Normal 2 10 10" xfId="903"/>
    <cellStyle name="Normal 2 10 11" xfId="904"/>
    <cellStyle name="Normal 2 10 12" xfId="905"/>
    <cellStyle name="Normal 2 10 13" xfId="906"/>
    <cellStyle name="Normal 2 10 14" xfId="907"/>
    <cellStyle name="Normal 2 10 15" xfId="908"/>
    <cellStyle name="Normal 2 10 16" xfId="909"/>
    <cellStyle name="Normal 2 10 17" xfId="910"/>
    <cellStyle name="Normal 2 10 18" xfId="911"/>
    <cellStyle name="Normal 2 10 19" xfId="912"/>
    <cellStyle name="Normal 2 10 2" xfId="913"/>
    <cellStyle name="Normal 2 10 20" xfId="914"/>
    <cellStyle name="Normal 2 10 3" xfId="915"/>
    <cellStyle name="Normal 2 10 4" xfId="916"/>
    <cellStyle name="Normal 2 10 5" xfId="917"/>
    <cellStyle name="Normal 2 10 6" xfId="918"/>
    <cellStyle name="Normal 2 10 7" xfId="919"/>
    <cellStyle name="Normal 2 10 8" xfId="920"/>
    <cellStyle name="Normal 2 10 9" xfId="921"/>
    <cellStyle name="Normal 2 11" xfId="922"/>
    <cellStyle name="Normal 2 11 10" xfId="923"/>
    <cellStyle name="Normal 2 11 11" xfId="924"/>
    <cellStyle name="Normal 2 11 12" xfId="925"/>
    <cellStyle name="Normal 2 11 13" xfId="926"/>
    <cellStyle name="Normal 2 11 14" xfId="927"/>
    <cellStyle name="Normal 2 11 15" xfId="928"/>
    <cellStyle name="Normal 2 11 16" xfId="929"/>
    <cellStyle name="Normal 2 11 17" xfId="930"/>
    <cellStyle name="Normal 2 11 18" xfId="931"/>
    <cellStyle name="Normal 2 11 19" xfId="932"/>
    <cellStyle name="Normal 2 11 2" xfId="933"/>
    <cellStyle name="Normal 2 11 20" xfId="934"/>
    <cellStyle name="Normal 2 11 3" xfId="935"/>
    <cellStyle name="Normal 2 11 4" xfId="936"/>
    <cellStyle name="Normal 2 11 5" xfId="937"/>
    <cellStyle name="Normal 2 11 6" xfId="938"/>
    <cellStyle name="Normal 2 11 7" xfId="939"/>
    <cellStyle name="Normal 2 11 8" xfId="940"/>
    <cellStyle name="Normal 2 11 9" xfId="941"/>
    <cellStyle name="Normal 2 12" xfId="942"/>
    <cellStyle name="Normal 2 12 10" xfId="943"/>
    <cellStyle name="Normal 2 12 11" xfId="944"/>
    <cellStyle name="Normal 2 12 12" xfId="945"/>
    <cellStyle name="Normal 2 12 13" xfId="946"/>
    <cellStyle name="Normal 2 12 14" xfId="947"/>
    <cellStyle name="Normal 2 12 15" xfId="948"/>
    <cellStyle name="Normal 2 12 16" xfId="949"/>
    <cellStyle name="Normal 2 12 17" xfId="950"/>
    <cellStyle name="Normal 2 12 18" xfId="951"/>
    <cellStyle name="Normal 2 12 19" xfId="952"/>
    <cellStyle name="Normal 2 12 2" xfId="953"/>
    <cellStyle name="Normal 2 12 20" xfId="954"/>
    <cellStyle name="Normal 2 12 3" xfId="955"/>
    <cellStyle name="Normal 2 12 4" xfId="956"/>
    <cellStyle name="Normal 2 12 5" xfId="957"/>
    <cellStyle name="Normal 2 12 6" xfId="958"/>
    <cellStyle name="Normal 2 12 7" xfId="959"/>
    <cellStyle name="Normal 2 12 8" xfId="960"/>
    <cellStyle name="Normal 2 12 9" xfId="961"/>
    <cellStyle name="Normal 2 12_03 0_Recha._ Aseg._Dev._y Repa. propues." xfId="962"/>
    <cellStyle name="Normal 2 13" xfId="963"/>
    <cellStyle name="Normal 2 13 10" xfId="964"/>
    <cellStyle name="Normal 2 13 11" xfId="965"/>
    <cellStyle name="Normal 2 13 12" xfId="966"/>
    <cellStyle name="Normal 2 13 13" xfId="967"/>
    <cellStyle name="Normal 2 13 14" xfId="968"/>
    <cellStyle name="Normal 2 13 15" xfId="969"/>
    <cellStyle name="Normal 2 13 16" xfId="970"/>
    <cellStyle name="Normal 2 13 17" xfId="971"/>
    <cellStyle name="Normal 2 13 18" xfId="972"/>
    <cellStyle name="Normal 2 13 19" xfId="973"/>
    <cellStyle name="Normal 2 13 2" xfId="974"/>
    <cellStyle name="Normal 2 13 20" xfId="975"/>
    <cellStyle name="Normal 2 13 3" xfId="976"/>
    <cellStyle name="Normal 2 13 4" xfId="977"/>
    <cellStyle name="Normal 2 13 5" xfId="978"/>
    <cellStyle name="Normal 2 13 6" xfId="979"/>
    <cellStyle name="Normal 2 13 7" xfId="980"/>
    <cellStyle name="Normal 2 13 8" xfId="981"/>
    <cellStyle name="Normal 2 13 9" xfId="982"/>
    <cellStyle name="Normal 2 13_03 0_Recha._ Aseg._Dev._y Repa. propues." xfId="983"/>
    <cellStyle name="Normal 2 14" xfId="984"/>
    <cellStyle name="Normal 2 14 2" xfId="985"/>
    <cellStyle name="Normal 2 14 3" xfId="986"/>
    <cellStyle name="Normal 2 14 4" xfId="987"/>
    <cellStyle name="Normal 2 14 5" xfId="988"/>
    <cellStyle name="Normal 2 14_03 0_Recha._ Aseg._Dev._y Repa. propues." xfId="989"/>
    <cellStyle name="Normal 2 15" xfId="990"/>
    <cellStyle name="Normal 2 16" xfId="991"/>
    <cellStyle name="Normal 2 16 2" xfId="992"/>
    <cellStyle name="Normal 2 16 3" xfId="993"/>
    <cellStyle name="Normal 2 16 4" xfId="994"/>
    <cellStyle name="Normal 2 16_03 0_Recha._ Aseg._Dev._y Repa. propues." xfId="995"/>
    <cellStyle name="Normal 2 17" xfId="996"/>
    <cellStyle name="Normal 2 17 2" xfId="997"/>
    <cellStyle name="Normal 2 17 3" xfId="998"/>
    <cellStyle name="Normal 2 17 4" xfId="999"/>
    <cellStyle name="Normal 2 17_03 0_Recha._ Aseg._Dev._y Repa. propues." xfId="1000"/>
    <cellStyle name="Normal 2 18" xfId="1001"/>
    <cellStyle name="Normal 2 19" xfId="1002"/>
    <cellStyle name="Normal 2 2" xfId="1003"/>
    <cellStyle name="Normal 2 2 10" xfId="1004"/>
    <cellStyle name="Normal 2 2 11" xfId="1005"/>
    <cellStyle name="Normal 2 2 12" xfId="1006"/>
    <cellStyle name="Normal 2 2 13" xfId="1007"/>
    <cellStyle name="Normal 2 2 14" xfId="1008"/>
    <cellStyle name="Normal 2 2 15" xfId="1009"/>
    <cellStyle name="Normal 2 2 16" xfId="1010"/>
    <cellStyle name="Normal 2 2 17" xfId="1011"/>
    <cellStyle name="Normal 2 2 18" xfId="1012"/>
    <cellStyle name="Normal 2 2 19" xfId="1013"/>
    <cellStyle name="Normal 2 2 2" xfId="1014"/>
    <cellStyle name="Normal 2 2 2 2" xfId="1015"/>
    <cellStyle name="Normal 2 2 2 2 2" xfId="1016"/>
    <cellStyle name="Normal 2 2 2 2 2 2" xfId="1017"/>
    <cellStyle name="Normal 2 2 2 2 2 2 2" xfId="1018"/>
    <cellStyle name="Normal 2 2 2 2 3" xfId="1019"/>
    <cellStyle name="Normal 2 2 2 2 3 2" xfId="1020"/>
    <cellStyle name="Normal 2 2 2 2 3 2 2" xfId="1021"/>
    <cellStyle name="Normal 2 2 2 2 3 3" xfId="1022"/>
    <cellStyle name="Normal 2 2 2 2 4" xfId="1023"/>
    <cellStyle name="Normal 2 2 2 2 5" xfId="1024"/>
    <cellStyle name="Normal 2 2 2 3" xfId="1025"/>
    <cellStyle name="Normal 2 2 2 3 2" xfId="1026"/>
    <cellStyle name="Normal 2 2 2 3 2 2" xfId="1027"/>
    <cellStyle name="Normal 2 2 2 3 3" xfId="1028"/>
    <cellStyle name="Normal 2 2 2 4" xfId="1029"/>
    <cellStyle name="Normal 2 2 2 5" xfId="1030"/>
    <cellStyle name="Normal 2 2 2 6" xfId="1031"/>
    <cellStyle name="Normal 2 2 20" xfId="1032"/>
    <cellStyle name="Normal 2 2 21" xfId="1033"/>
    <cellStyle name="Normal 2 2 3" xfId="1034"/>
    <cellStyle name="Normal 2 2 4" xfId="1035"/>
    <cellStyle name="Normal 2 2 4 2" xfId="1036"/>
    <cellStyle name="Normal 2 2 4 3" xfId="1037"/>
    <cellStyle name="Normal 2 2 5" xfId="1038"/>
    <cellStyle name="Normal 2 2 6" xfId="1039"/>
    <cellStyle name="Normal 2 2 6 2" xfId="1040"/>
    <cellStyle name="Normal 2 2 6 3" xfId="1041"/>
    <cellStyle name="Normal 2 2 7" xfId="1042"/>
    <cellStyle name="Normal 2 2 8" xfId="1043"/>
    <cellStyle name="Normal 2 2 9" xfId="1044"/>
    <cellStyle name="Normal 2 2_03 0_Recha._ Aseg._Dev._y Repa. propues." xfId="1045"/>
    <cellStyle name="Normal 2 20" xfId="1046"/>
    <cellStyle name="Normal 2 21" xfId="1047"/>
    <cellStyle name="Normal 2 22" xfId="1048"/>
    <cellStyle name="Normal 2 23" xfId="1049"/>
    <cellStyle name="Normal 2 24" xfId="1050"/>
    <cellStyle name="Normal 2 24 2" xfId="1051"/>
    <cellStyle name="Normal 2 25" xfId="1052"/>
    <cellStyle name="Normal 2 25 2" xfId="1053"/>
    <cellStyle name="Normal 2 26" xfId="1054"/>
    <cellStyle name="Normal 2 26 2" xfId="1055"/>
    <cellStyle name="Normal 2 27" xfId="1056"/>
    <cellStyle name="Normal 2 28" xfId="1057"/>
    <cellStyle name="Normal 2 29" xfId="1058"/>
    <cellStyle name="Normal 2 3" xfId="1059"/>
    <cellStyle name="Normal 2 3 10" xfId="1060"/>
    <cellStyle name="Normal 2 3 11" xfId="1061"/>
    <cellStyle name="Normal 2 3 12" xfId="1062"/>
    <cellStyle name="Normal 2 3 13" xfId="1063"/>
    <cellStyle name="Normal 2 3 14" xfId="1064"/>
    <cellStyle name="Normal 2 3 15" xfId="1065"/>
    <cellStyle name="Normal 2 3 16" xfId="1066"/>
    <cellStyle name="Normal 2 3 17" xfId="1067"/>
    <cellStyle name="Normal 2 3 18" xfId="1068"/>
    <cellStyle name="Normal 2 3 19" xfId="1069"/>
    <cellStyle name="Normal 2 3 2" xfId="1070"/>
    <cellStyle name="Normal 2 3 2 2" xfId="1071"/>
    <cellStyle name="Normal 2 3 2 3" xfId="1072"/>
    <cellStyle name="Normal 2 3 20" xfId="1073"/>
    <cellStyle name="Normal 2 3 3" xfId="1074"/>
    <cellStyle name="Normal 2 3 3 2" xfId="1075"/>
    <cellStyle name="Normal 2 3 3 3" xfId="1076"/>
    <cellStyle name="Normal 2 3 4" xfId="1077"/>
    <cellStyle name="Normal 2 3 5" xfId="1078"/>
    <cellStyle name="Normal 2 3 6" xfId="1079"/>
    <cellStyle name="Normal 2 3 7" xfId="1080"/>
    <cellStyle name="Normal 2 3 8" xfId="1081"/>
    <cellStyle name="Normal 2 3 9" xfId="1082"/>
    <cellStyle name="Normal 2 3_03 0_Recha._ Aseg._Dev._y Repa. propues." xfId="1083"/>
    <cellStyle name="Normal 2 30" xfId="1084"/>
    <cellStyle name="Normal 2 31" xfId="1085"/>
    <cellStyle name="Normal 2 32" xfId="1086"/>
    <cellStyle name="Normal 2 33" xfId="1087"/>
    <cellStyle name="Normal 2 34" xfId="1088"/>
    <cellStyle name="Normal 2 35" xfId="1089"/>
    <cellStyle name="Normal 2 36" xfId="1090"/>
    <cellStyle name="Normal 2 37" xfId="1091"/>
    <cellStyle name="Normal 2 38" xfId="1092"/>
    <cellStyle name="Normal 2 39" xfId="1093"/>
    <cellStyle name="Normal 2 4" xfId="1094"/>
    <cellStyle name="Normal 2 4 10" xfId="1095"/>
    <cellStyle name="Normal 2 4 11" xfId="1096"/>
    <cellStyle name="Normal 2 4 12" xfId="1097"/>
    <cellStyle name="Normal 2 4 13" xfId="1098"/>
    <cellStyle name="Normal 2 4 14" xfId="1099"/>
    <cellStyle name="Normal 2 4 15" xfId="1100"/>
    <cellStyle name="Normal 2 4 16" xfId="1101"/>
    <cellStyle name="Normal 2 4 17" xfId="1102"/>
    <cellStyle name="Normal 2 4 18" xfId="1103"/>
    <cellStyle name="Normal 2 4 19" xfId="1104"/>
    <cellStyle name="Normal 2 4 2" xfId="1105"/>
    <cellStyle name="Normal 2 4 2 2" xfId="1106"/>
    <cellStyle name="Normal 2 4 2 3" xfId="1107"/>
    <cellStyle name="Normal 2 4 20" xfId="1108"/>
    <cellStyle name="Normal 2 4 21" xfId="1109"/>
    <cellStyle name="Normal 2 4 3" xfId="1110"/>
    <cellStyle name="Normal 2 4 4" xfId="1111"/>
    <cellStyle name="Normal 2 4 5" xfId="1112"/>
    <cellStyle name="Normal 2 4 6" xfId="1113"/>
    <cellStyle name="Normal 2 4 7" xfId="1114"/>
    <cellStyle name="Normal 2 4 8" xfId="1115"/>
    <cellStyle name="Normal 2 4 9" xfId="1116"/>
    <cellStyle name="Normal 2 40" xfId="1117"/>
    <cellStyle name="Normal 2 41" xfId="1118"/>
    <cellStyle name="Normal 2 42" xfId="1119"/>
    <cellStyle name="Normal 2 43" xfId="1120"/>
    <cellStyle name="Normal 2 44" xfId="1121"/>
    <cellStyle name="Normal 2 45" xfId="1122"/>
    <cellStyle name="Normal 2 46" xfId="1123"/>
    <cellStyle name="Normal 2 46 2" xfId="1124"/>
    <cellStyle name="Normal 2 46 2 2" xfId="1125"/>
    <cellStyle name="Normal 2 46 3" xfId="1126"/>
    <cellStyle name="Normal 2 47" xfId="1127"/>
    <cellStyle name="Normal 2 47 2" xfId="1128"/>
    <cellStyle name="Normal 2 47 3" xfId="1129"/>
    <cellStyle name="Normal 2 48" xfId="1130"/>
    <cellStyle name="Normal 2 5" xfId="1131"/>
    <cellStyle name="Normal 2 5 10" xfId="1132"/>
    <cellStyle name="Normal 2 5 11" xfId="1133"/>
    <cellStyle name="Normal 2 5 12" xfId="1134"/>
    <cellStyle name="Normal 2 5 13" xfId="1135"/>
    <cellStyle name="Normal 2 5 14" xfId="1136"/>
    <cellStyle name="Normal 2 5 15" xfId="1137"/>
    <cellStyle name="Normal 2 5 16" xfId="1138"/>
    <cellStyle name="Normal 2 5 17" xfId="1139"/>
    <cellStyle name="Normal 2 5 18" xfId="1140"/>
    <cellStyle name="Normal 2 5 19" xfId="1141"/>
    <cellStyle name="Normal 2 5 2" xfId="1142"/>
    <cellStyle name="Normal 2 5 20" xfId="1143"/>
    <cellStyle name="Normal 2 5 21" xfId="1144"/>
    <cellStyle name="Normal 2 5 3" xfId="1145"/>
    <cellStyle name="Normal 2 5 4" xfId="1146"/>
    <cellStyle name="Normal 2 5 5" xfId="1147"/>
    <cellStyle name="Normal 2 5 6" xfId="1148"/>
    <cellStyle name="Normal 2 5 7" xfId="1149"/>
    <cellStyle name="Normal 2 5 8" xfId="1150"/>
    <cellStyle name="Normal 2 5 9" xfId="1151"/>
    <cellStyle name="Normal 2 6" xfId="1152"/>
    <cellStyle name="Normal 2 6 10" xfId="1153"/>
    <cellStyle name="Normal 2 6 11" xfId="1154"/>
    <cellStyle name="Normal 2 6 12" xfId="1155"/>
    <cellStyle name="Normal 2 6 13" xfId="1156"/>
    <cellStyle name="Normal 2 6 14" xfId="1157"/>
    <cellStyle name="Normal 2 6 15" xfId="1158"/>
    <cellStyle name="Normal 2 6 16" xfId="1159"/>
    <cellStyle name="Normal 2 6 17" xfId="1160"/>
    <cellStyle name="Normal 2 6 18" xfId="1161"/>
    <cellStyle name="Normal 2 6 19" xfId="1162"/>
    <cellStyle name="Normal 2 6 2" xfId="1163"/>
    <cellStyle name="Normal 2 6 20" xfId="1164"/>
    <cellStyle name="Normal 2 6 3" xfId="1165"/>
    <cellStyle name="Normal 2 6 4" xfId="1166"/>
    <cellStyle name="Normal 2 6 5" xfId="1167"/>
    <cellStyle name="Normal 2 6 6" xfId="1168"/>
    <cellStyle name="Normal 2 6 7" xfId="1169"/>
    <cellStyle name="Normal 2 6 8" xfId="1170"/>
    <cellStyle name="Normal 2 6 9" xfId="1171"/>
    <cellStyle name="Normal 2 7" xfId="1172"/>
    <cellStyle name="Normal 2 7 10" xfId="1173"/>
    <cellStyle name="Normal 2 7 11" xfId="1174"/>
    <cellStyle name="Normal 2 7 12" xfId="1175"/>
    <cellStyle name="Normal 2 7 13" xfId="1176"/>
    <cellStyle name="Normal 2 7 14" xfId="1177"/>
    <cellStyle name="Normal 2 7 15" xfId="1178"/>
    <cellStyle name="Normal 2 7 16" xfId="1179"/>
    <cellStyle name="Normal 2 7 17" xfId="1180"/>
    <cellStyle name="Normal 2 7 18" xfId="1181"/>
    <cellStyle name="Normal 2 7 19" xfId="1182"/>
    <cellStyle name="Normal 2 7 2" xfId="1183"/>
    <cellStyle name="Normal 2 7 20" xfId="1184"/>
    <cellStyle name="Normal 2 7 3" xfId="1185"/>
    <cellStyle name="Normal 2 7 4" xfId="1186"/>
    <cellStyle name="Normal 2 7 5" xfId="1187"/>
    <cellStyle name="Normal 2 7 6" xfId="1188"/>
    <cellStyle name="Normal 2 7 7" xfId="1189"/>
    <cellStyle name="Normal 2 7 8" xfId="1190"/>
    <cellStyle name="Normal 2 7 9" xfId="1191"/>
    <cellStyle name="Normal 2 8" xfId="1192"/>
    <cellStyle name="Normal 2 8 10" xfId="1193"/>
    <cellStyle name="Normal 2 8 11" xfId="1194"/>
    <cellStyle name="Normal 2 8 12" xfId="1195"/>
    <cellStyle name="Normal 2 8 13" xfId="1196"/>
    <cellStyle name="Normal 2 8 14" xfId="1197"/>
    <cellStyle name="Normal 2 8 15" xfId="1198"/>
    <cellStyle name="Normal 2 8 16" xfId="1199"/>
    <cellStyle name="Normal 2 8 17" xfId="1200"/>
    <cellStyle name="Normal 2 8 18" xfId="1201"/>
    <cellStyle name="Normal 2 8 19" xfId="1202"/>
    <cellStyle name="Normal 2 8 2" xfId="1203"/>
    <cellStyle name="Normal 2 8 20" xfId="1204"/>
    <cellStyle name="Normal 2 8 3" xfId="1205"/>
    <cellStyle name="Normal 2 8 4" xfId="1206"/>
    <cellStyle name="Normal 2 8 5" xfId="1207"/>
    <cellStyle name="Normal 2 8 6" xfId="1208"/>
    <cellStyle name="Normal 2 8 7" xfId="1209"/>
    <cellStyle name="Normal 2 8 8" xfId="1210"/>
    <cellStyle name="Normal 2 8 9" xfId="1211"/>
    <cellStyle name="Normal 2 9" xfId="1212"/>
    <cellStyle name="Normal 2 9 10" xfId="1213"/>
    <cellStyle name="Normal 2 9 11" xfId="1214"/>
    <cellStyle name="Normal 2 9 12" xfId="1215"/>
    <cellStyle name="Normal 2 9 13" xfId="1216"/>
    <cellStyle name="Normal 2 9 14" xfId="1217"/>
    <cellStyle name="Normal 2 9 15" xfId="1218"/>
    <cellStyle name="Normal 2 9 16" xfId="1219"/>
    <cellStyle name="Normal 2 9 17" xfId="1220"/>
    <cellStyle name="Normal 2 9 18" xfId="1221"/>
    <cellStyle name="Normal 2 9 19" xfId="1222"/>
    <cellStyle name="Normal 2 9 2" xfId="1223"/>
    <cellStyle name="Normal 2 9 20" xfId="1224"/>
    <cellStyle name="Normal 2 9 3" xfId="1225"/>
    <cellStyle name="Normal 2 9 4" xfId="1226"/>
    <cellStyle name="Normal 2 9 5" xfId="1227"/>
    <cellStyle name="Normal 2 9 6" xfId="1228"/>
    <cellStyle name="Normal 2 9 7" xfId="1229"/>
    <cellStyle name="Normal 2 9 8" xfId="1230"/>
    <cellStyle name="Normal 2 9 9" xfId="1231"/>
    <cellStyle name="Normal 2_AUG_TabChap2" xfId="1232"/>
    <cellStyle name="Normal 20" xfId="1233"/>
    <cellStyle name="Normal 20 2" xfId="1234"/>
    <cellStyle name="Normal 20 2 2" xfId="1235"/>
    <cellStyle name="Normal 20 2 2 2" xfId="1236"/>
    <cellStyle name="Normal 20 3" xfId="1237"/>
    <cellStyle name="Normal 20 4" xfId="1238"/>
    <cellStyle name="Normal 20 4 2" xfId="1239"/>
    <cellStyle name="Normal 20 5" xfId="1240"/>
    <cellStyle name="Normal 20 5 2" xfId="1241"/>
    <cellStyle name="Normal 20 5 2 2" xfId="1242"/>
    <cellStyle name="Normal 20 5 2 2 2" xfId="1243"/>
    <cellStyle name="Normal 20 5 2 2 3" xfId="1244"/>
    <cellStyle name="Normal 20 5 2 2 4" xfId="1245"/>
    <cellStyle name="Normal 20 5 2 2 4 2" xfId="1246"/>
    <cellStyle name="Normal 20 5 2 2 5" xfId="1247"/>
    <cellStyle name="Normal 20 5 2 2 6" xfId="1248"/>
    <cellStyle name="Normal 20 5 3" xfId="1249"/>
    <cellStyle name="Normal 20 6" xfId="1250"/>
    <cellStyle name="Normal 20 6 2" xfId="1251"/>
    <cellStyle name="Normal 20 6 2 2" xfId="1252"/>
    <cellStyle name="Normal 20 7" xfId="1253"/>
    <cellStyle name="Normal 20 7 2" xfId="1254"/>
    <cellStyle name="Normal 20 7 3" xfId="1255"/>
    <cellStyle name="Normal 20 8" xfId="1256"/>
    <cellStyle name="Normal 20 9" xfId="1257"/>
    <cellStyle name="Normal 20 9 2" xfId="1258"/>
    <cellStyle name="Normal 21" xfId="1259"/>
    <cellStyle name="Normal 21 2" xfId="1260"/>
    <cellStyle name="Normal 21 3" xfId="1261"/>
    <cellStyle name="Normal 22" xfId="1262"/>
    <cellStyle name="Normal 22 2" xfId="1263"/>
    <cellStyle name="Normal 22 3" xfId="1264"/>
    <cellStyle name="Normal 23" xfId="1265"/>
    <cellStyle name="Normal 23 2" xfId="1266"/>
    <cellStyle name="Normal 23 3" xfId="1267"/>
    <cellStyle name="Normal 24" xfId="1268"/>
    <cellStyle name="Normal 24 2" xfId="1269"/>
    <cellStyle name="Normal 25" xfId="1270"/>
    <cellStyle name="Normal 25 2" xfId="1271"/>
    <cellStyle name="Normal 25 2 2" xfId="1272"/>
    <cellStyle name="Normal 25 2 2 2" xfId="1273"/>
    <cellStyle name="Normal 25 2 2 3" xfId="1274"/>
    <cellStyle name="Normal 25 2 2 4" xfId="1275"/>
    <cellStyle name="Normal 25 3" xfId="1276"/>
    <cellStyle name="Normal 25 3 2" xfId="1277"/>
    <cellStyle name="Normal 26" xfId="1278"/>
    <cellStyle name="Normal 27" xfId="1279"/>
    <cellStyle name="Normal 28" xfId="1280"/>
    <cellStyle name="Normal 29" xfId="1281"/>
    <cellStyle name="Normal 3" xfId="1282"/>
    <cellStyle name="Normal 3 10" xfId="1283"/>
    <cellStyle name="Normal 3 11" xfId="1284"/>
    <cellStyle name="Normal 3 12" xfId="1285"/>
    <cellStyle name="Normal 3 13" xfId="1286"/>
    <cellStyle name="Normal 3 2" xfId="1287"/>
    <cellStyle name="Normal 3 2 2" xfId="1288"/>
    <cellStyle name="Normal 3 2 2 2" xfId="1289"/>
    <cellStyle name="Normal 3 2 2 2 2" xfId="1290"/>
    <cellStyle name="Normal 3 2 2 2 3" xfId="1291"/>
    <cellStyle name="Normal 3 2 2 3" xfId="1292"/>
    <cellStyle name="Normal 3 2 3" xfId="1293"/>
    <cellStyle name="Normal 3 2 4" xfId="1294"/>
    <cellStyle name="Normal 3 2 5" xfId="1295"/>
    <cellStyle name="Normal 3 3" xfId="1296"/>
    <cellStyle name="Normal 3 3 2" xfId="1297"/>
    <cellStyle name="Normal 3 3 3" xfId="1298"/>
    <cellStyle name="Normal 3 4" xfId="1299"/>
    <cellStyle name="Normal 3 5" xfId="1300"/>
    <cellStyle name="Normal 3 6" xfId="1301"/>
    <cellStyle name="Normal 3 6 2" xfId="1302"/>
    <cellStyle name="Normal 3 6 3" xfId="1303"/>
    <cellStyle name="Normal 3 6 4" xfId="1304"/>
    <cellStyle name="Normal 3 6_03 0_Recha._ Aseg._Dev._y Repa. propues." xfId="1305"/>
    <cellStyle name="Normal 3 7" xfId="1306"/>
    <cellStyle name="Normal 3 8" xfId="1307"/>
    <cellStyle name="Normal 3 9" xfId="1308"/>
    <cellStyle name="Normal 3_DEU_neac12_FORMEL" xfId="1309"/>
    <cellStyle name="Normal 30" xfId="1310"/>
    <cellStyle name="Normal 31" xfId="1311"/>
    <cellStyle name="Normal 32" xfId="1312"/>
    <cellStyle name="Normal 33" xfId="1313"/>
    <cellStyle name="Normal 34" xfId="1314"/>
    <cellStyle name="Normal 35" xfId="1315"/>
    <cellStyle name="Normal 36" xfId="1316"/>
    <cellStyle name="Normal 37" xfId="1317"/>
    <cellStyle name="Normal 38" xfId="1318"/>
    <cellStyle name="Normal 39" xfId="1319"/>
    <cellStyle name="Normal 39 2" xfId="1320"/>
    <cellStyle name="Normal 4" xfId="1321"/>
    <cellStyle name="Normal 4 10" xfId="1322"/>
    <cellStyle name="Normal 4 11" xfId="1323"/>
    <cellStyle name="Normal 4 12" xfId="1324"/>
    <cellStyle name="Normal 4 13" xfId="1325"/>
    <cellStyle name="Normal 4 14" xfId="1326"/>
    <cellStyle name="Normal 4 15" xfId="1327"/>
    <cellStyle name="Normal 4 16" xfId="1328"/>
    <cellStyle name="Normal 4 17" xfId="1329"/>
    <cellStyle name="Normal 4 18" xfId="1330"/>
    <cellStyle name="Normal 4 19" xfId="1331"/>
    <cellStyle name="Normal 4 2" xfId="1332"/>
    <cellStyle name="Normal 4 2 2" xfId="1333"/>
    <cellStyle name="Normal 4 2 3" xfId="1334"/>
    <cellStyle name="Normal 4 2 4" xfId="1335"/>
    <cellStyle name="Normal 4 2 5" xfId="1336"/>
    <cellStyle name="Normal 4 2 6" xfId="1337"/>
    <cellStyle name="Normal 4 20" xfId="1338"/>
    <cellStyle name="Normal 4 21" xfId="1339"/>
    <cellStyle name="Normal 4 22" xfId="1340"/>
    <cellStyle name="Normal 4 23" xfId="1341"/>
    <cellStyle name="Normal 4 24" xfId="1342"/>
    <cellStyle name="Normal 4 3" xfId="1343"/>
    <cellStyle name="Normal 4 3 2" xfId="1344"/>
    <cellStyle name="Normal 4 3 3" xfId="1345"/>
    <cellStyle name="Normal 4 3 4" xfId="1346"/>
    <cellStyle name="Normal 4 4" xfId="1347"/>
    <cellStyle name="Normal 4 4 2" xfId="1348"/>
    <cellStyle name="Normal 4 4 3" xfId="1349"/>
    <cellStyle name="Normal 4 5" xfId="1350"/>
    <cellStyle name="Normal 4 6" xfId="1351"/>
    <cellStyle name="Normal 4 7" xfId="1352"/>
    <cellStyle name="Normal 4 8" xfId="1353"/>
    <cellStyle name="Normal 4 9" xfId="1354"/>
    <cellStyle name="Normal 40" xfId="1355"/>
    <cellStyle name="Normal 41" xfId="1356"/>
    <cellStyle name="Normal 41 2" xfId="1357"/>
    <cellStyle name="Normal 41 2 2" xfId="1358"/>
    <cellStyle name="Normal 42" xfId="1359"/>
    <cellStyle name="Normal 43" xfId="1360"/>
    <cellStyle name="Normal 43 2" xfId="1361"/>
    <cellStyle name="Normal 44" xfId="1362"/>
    <cellStyle name="Normal 45" xfId="1363"/>
    <cellStyle name="Normal 46" xfId="1364"/>
    <cellStyle name="Normal 46 2" xfId="1365"/>
    <cellStyle name="Normal 47" xfId="1366"/>
    <cellStyle name="Normal 47 2" xfId="1367"/>
    <cellStyle name="Normal 48" xfId="1368"/>
    <cellStyle name="Normal 48 2" xfId="1369"/>
    <cellStyle name="Normal 49" xfId="1370"/>
    <cellStyle name="Normal 5" xfId="1371"/>
    <cellStyle name="Normal 5 10" xfId="1372"/>
    <cellStyle name="Normal 5 11" xfId="1373"/>
    <cellStyle name="Normal 5 12" xfId="1374"/>
    <cellStyle name="Normal 5 13" xfId="1375"/>
    <cellStyle name="Normal 5 14" xfId="1376"/>
    <cellStyle name="Normal 5 15" xfId="1377"/>
    <cellStyle name="Normal 5 16" xfId="1378"/>
    <cellStyle name="Normal 5 17" xfId="1379"/>
    <cellStyle name="Normal 5 18" xfId="1380"/>
    <cellStyle name="Normal 5 19" xfId="1381"/>
    <cellStyle name="Normal 5 2" xfId="1382"/>
    <cellStyle name="Normal 5 2 2" xfId="1383"/>
    <cellStyle name="Normal 5 2 3" xfId="1384"/>
    <cellStyle name="Normal 5 2 4" xfId="1385"/>
    <cellStyle name="Normal 5 20" xfId="1386"/>
    <cellStyle name="Normal 5 21" xfId="1387"/>
    <cellStyle name="Normal 5 22" xfId="1388"/>
    <cellStyle name="Normal 5 3" xfId="1389"/>
    <cellStyle name="Normal 5 4" xfId="1390"/>
    <cellStyle name="Normal 5 5" xfId="1391"/>
    <cellStyle name="Normal 5 6" xfId="1392"/>
    <cellStyle name="Normal 5 6 2" xfId="1393"/>
    <cellStyle name="Normal 5 6 3" xfId="1394"/>
    <cellStyle name="Normal 5 6 4" xfId="1395"/>
    <cellStyle name="Normal 5 6 5" xfId="1396"/>
    <cellStyle name="Normal 5 6_03 0_Recha._ Aseg._Dev._y Repa. propues." xfId="1397"/>
    <cellStyle name="Normal 5 7" xfId="1398"/>
    <cellStyle name="Normal 5 7 2" xfId="1399"/>
    <cellStyle name="Normal 5 7 3" xfId="1400"/>
    <cellStyle name="Normal 5 7 4" xfId="1401"/>
    <cellStyle name="Normal 5 7 5" xfId="1402"/>
    <cellStyle name="Normal 5 7_03 0_Recha._ Aseg._Dev._y Repa. propues." xfId="1403"/>
    <cellStyle name="Normal 5 8" xfId="1404"/>
    <cellStyle name="Normal 5 8 2" xfId="1405"/>
    <cellStyle name="Normal 5 8 3" xfId="1406"/>
    <cellStyle name="Normal 5 8 4" xfId="1407"/>
    <cellStyle name="Normal 5 8 5" xfId="1408"/>
    <cellStyle name="Normal 5 8_03 0_Recha._ Aseg._Dev._y Repa. propues." xfId="1409"/>
    <cellStyle name="Normal 5 9" xfId="1410"/>
    <cellStyle name="Normal 50" xfId="1411"/>
    <cellStyle name="Normal 51" xfId="1412"/>
    <cellStyle name="Normal 52" xfId="1413"/>
    <cellStyle name="Normal 53" xfId="1414"/>
    <cellStyle name="Normal 54" xfId="1415"/>
    <cellStyle name="Normal 55" xfId="1416"/>
    <cellStyle name="Normal 56" xfId="1417"/>
    <cellStyle name="Normal 57" xfId="1418"/>
    <cellStyle name="Normal 57 2" xfId="1419"/>
    <cellStyle name="Normal 57 2 2" xfId="1420"/>
    <cellStyle name="Normal 57 2 3" xfId="1421"/>
    <cellStyle name="Normal 57 2 3 2" xfId="1422"/>
    <cellStyle name="Normal 58" xfId="1423"/>
    <cellStyle name="Normal 58 2" xfId="1424"/>
    <cellStyle name="Normal 59" xfId="1425"/>
    <cellStyle name="Normal 6" xfId="1426"/>
    <cellStyle name="Normal 6 2" xfId="1427"/>
    <cellStyle name="Normal 6 3" xfId="1428"/>
    <cellStyle name="Normal 6 4" xfId="1429"/>
    <cellStyle name="Normal 60" xfId="1430"/>
    <cellStyle name="Normal 60 2" xfId="1431"/>
    <cellStyle name="Normal 60 3" xfId="1432"/>
    <cellStyle name="Normal 60 4" xfId="1433"/>
    <cellStyle name="Normal 61" xfId="1434"/>
    <cellStyle name="Normal 62" xfId="1435"/>
    <cellStyle name="Normal 63" xfId="1436"/>
    <cellStyle name="Normal 64" xfId="1437"/>
    <cellStyle name="Normal 65" xfId="1438"/>
    <cellStyle name="Normal 65 2" xfId="1439"/>
    <cellStyle name="Normal 66" xfId="1440"/>
    <cellStyle name="Normal 66 2" xfId="1441"/>
    <cellStyle name="Normal 67" xfId="1442"/>
    <cellStyle name="Normal 68" xfId="1443"/>
    <cellStyle name="Normal 69" xfId="1444"/>
    <cellStyle name="Normal 69 2" xfId="1445"/>
    <cellStyle name="Normal 7" xfId="1446"/>
    <cellStyle name="Normal 7 2" xfId="1447"/>
    <cellStyle name="Normal 7 2 2" xfId="1448"/>
    <cellStyle name="Normal 7 2 3" xfId="1449"/>
    <cellStyle name="Normal 7 2 4" xfId="1450"/>
    <cellStyle name="Normal 7 2 5" xfId="1451"/>
    <cellStyle name="Normal 7 2 6" xfId="1452"/>
    <cellStyle name="Normal 7 3" xfId="1453"/>
    <cellStyle name="Normal 7 4" xfId="1454"/>
    <cellStyle name="Normal 7 5" xfId="1455"/>
    <cellStyle name="Normal 7 6" xfId="1456"/>
    <cellStyle name="Normal 7 7" xfId="1457"/>
    <cellStyle name="Normal 7 8" xfId="1458"/>
    <cellStyle name="Normal 70" xfId="1459"/>
    <cellStyle name="Normal 70 2" xfId="1460"/>
    <cellStyle name="Normal 71" xfId="1997"/>
    <cellStyle name="Normal 72" xfId="1461"/>
    <cellStyle name="Normal 73" xfId="1998"/>
    <cellStyle name="Normal 74" xfId="1999"/>
    <cellStyle name="Normal 75" xfId="1462"/>
    <cellStyle name="Normal 76" xfId="2000"/>
    <cellStyle name="Normal 77" xfId="2001"/>
    <cellStyle name="Normal 78" xfId="1463"/>
    <cellStyle name="Normal 79" xfId="2002"/>
    <cellStyle name="Normal 8" xfId="1464"/>
    <cellStyle name="Normal 8 10" xfId="1465"/>
    <cellStyle name="Normal 8 11" xfId="1466"/>
    <cellStyle name="Normal 8 12" xfId="1467"/>
    <cellStyle name="Normal 8 13" xfId="1468"/>
    <cellStyle name="Normal 8 14" xfId="1469"/>
    <cellStyle name="Normal 8 15" xfId="1470"/>
    <cellStyle name="Normal 8 16" xfId="1471"/>
    <cellStyle name="Normal 8 17" xfId="1472"/>
    <cellStyle name="Normal 8 18" xfId="1473"/>
    <cellStyle name="Normal 8 19" xfId="1474"/>
    <cellStyle name="Normal 8 2" xfId="1475"/>
    <cellStyle name="Normal 8 20" xfId="1476"/>
    <cellStyle name="Normal 8 3" xfId="1477"/>
    <cellStyle name="Normal 8 3 2" xfId="1478"/>
    <cellStyle name="Normal 8 3 3" xfId="1479"/>
    <cellStyle name="Normal 8 4" xfId="1480"/>
    <cellStyle name="Normal 8 5" xfId="1481"/>
    <cellStyle name="Normal 8 6" xfId="1482"/>
    <cellStyle name="Normal 8 7" xfId="1483"/>
    <cellStyle name="Normal 8 8" xfId="1484"/>
    <cellStyle name="Normal 8 9" xfId="1485"/>
    <cellStyle name="Normal 80" xfId="2003"/>
    <cellStyle name="Normal 81" xfId="2004"/>
    <cellStyle name="Normal 82" xfId="2005"/>
    <cellStyle name="Normal 83" xfId="2006"/>
    <cellStyle name="Normal 84" xfId="2007"/>
    <cellStyle name="Normal 9" xfId="1486"/>
    <cellStyle name="Normal 9 2" xfId="1487"/>
    <cellStyle name="Normal 9 2 2" xfId="1488"/>
    <cellStyle name="Normál_8gradk" xfId="1489"/>
    <cellStyle name="Normal-blank" xfId="1490"/>
    <cellStyle name="Normal-blank 2" xfId="1491"/>
    <cellStyle name="Normal-bottom" xfId="1492"/>
    <cellStyle name="Normal-center" xfId="1493"/>
    <cellStyle name="Normal-droit" xfId="1494"/>
    <cellStyle name="Normal-droite" xfId="1495"/>
    <cellStyle name="Normal-droite 2" xfId="1496"/>
    <cellStyle name="Normale 2" xfId="1497"/>
    <cellStyle name="Normale 2 2" xfId="1498"/>
    <cellStyle name="Normale 2 3" xfId="1499"/>
    <cellStyle name="Normale 3" xfId="1500"/>
    <cellStyle name="Normale 4" xfId="1501"/>
    <cellStyle name="Normale_AUS" xfId="1502"/>
    <cellStyle name="normální_CZLFS0X0" xfId="1503"/>
    <cellStyle name="Normalny 10" xfId="1504"/>
    <cellStyle name="Normalny 2" xfId="1505"/>
    <cellStyle name="Normalny 2 2" xfId="1506"/>
    <cellStyle name="Normalny 2 2 2" xfId="1507"/>
    <cellStyle name="Normalny 2 2 2 2" xfId="1508"/>
    <cellStyle name="Normalny 2 3" xfId="1509"/>
    <cellStyle name="Normalny 2 3 2" xfId="1510"/>
    <cellStyle name="Normalny 2 4" xfId="1511"/>
    <cellStyle name="Normalny 2 4 2" xfId="1512"/>
    <cellStyle name="Normalny 2 5" xfId="1513"/>
    <cellStyle name="Normalny 2 5 2" xfId="1514"/>
    <cellStyle name="Normalny 2 6" xfId="1515"/>
    <cellStyle name="Normalny 2 6 2" xfId="1516"/>
    <cellStyle name="Normalny 2 7" xfId="1517"/>
    <cellStyle name="Normalny 2 7 2" xfId="1518"/>
    <cellStyle name="Normalny 2 8" xfId="1519"/>
    <cellStyle name="Normalny 2 8 2" xfId="1520"/>
    <cellStyle name="Normalny 3" xfId="1521"/>
    <cellStyle name="Normalny 3 2" xfId="1522"/>
    <cellStyle name="Normalny 4" xfId="1523"/>
    <cellStyle name="Normalny 4 2" xfId="1524"/>
    <cellStyle name="Normalny 5" xfId="1525"/>
    <cellStyle name="Normalny 5 2" xfId="1526"/>
    <cellStyle name="Normalny 5 3" xfId="1527"/>
    <cellStyle name="Normalny 5 3 2" xfId="1528"/>
    <cellStyle name="Normalny 5 4" xfId="1529"/>
    <cellStyle name="Normalny 6" xfId="1530"/>
    <cellStyle name="Normalny 7" xfId="1531"/>
    <cellStyle name="Normalny 8" xfId="1532"/>
    <cellStyle name="Normalny 9" xfId="1533"/>
    <cellStyle name="Normal-top" xfId="1534"/>
    <cellStyle name="Notas" xfId="1535"/>
    <cellStyle name="Notas 10" xfId="1536"/>
    <cellStyle name="Notas 10 2" xfId="1537"/>
    <cellStyle name="Notas 11" xfId="1538"/>
    <cellStyle name="Notas 11 2" xfId="1539"/>
    <cellStyle name="Notas 12" xfId="1540"/>
    <cellStyle name="Notas 12 2" xfId="1541"/>
    <cellStyle name="Notas 13" xfId="1542"/>
    <cellStyle name="Notas 14" xfId="1543"/>
    <cellStyle name="Notas 15" xfId="1544"/>
    <cellStyle name="Notas 16" xfId="1545"/>
    <cellStyle name="Notas 17" xfId="1546"/>
    <cellStyle name="Notas 18" xfId="1547"/>
    <cellStyle name="Notas 19" xfId="1548"/>
    <cellStyle name="Notas 2" xfId="1549"/>
    <cellStyle name="Notas 2 2" xfId="1550"/>
    <cellStyle name="Notas 20" xfId="1551"/>
    <cellStyle name="Notas 21" xfId="1552"/>
    <cellStyle name="Notas 22" xfId="1553"/>
    <cellStyle name="Notas 23" xfId="1554"/>
    <cellStyle name="Notas 24" xfId="1555"/>
    <cellStyle name="Notas 25" xfId="1556"/>
    <cellStyle name="Notas 26" xfId="1557"/>
    <cellStyle name="Notas 27" xfId="1558"/>
    <cellStyle name="Notas 28" xfId="1559"/>
    <cellStyle name="Notas 29" xfId="1560"/>
    <cellStyle name="Notas 3" xfId="1561"/>
    <cellStyle name="Notas 3 2" xfId="1562"/>
    <cellStyle name="Notas 30" xfId="1563"/>
    <cellStyle name="Notas 31" xfId="1564"/>
    <cellStyle name="Notas 32" xfId="1565"/>
    <cellStyle name="Notas 4" xfId="1566"/>
    <cellStyle name="Notas 4 2" xfId="1567"/>
    <cellStyle name="Notas 5" xfId="1568"/>
    <cellStyle name="Notas 5 2" xfId="1569"/>
    <cellStyle name="Notas 6" xfId="1570"/>
    <cellStyle name="Notas 6 2" xfId="1571"/>
    <cellStyle name="Notas 7" xfId="1572"/>
    <cellStyle name="Notas 7 2" xfId="1573"/>
    <cellStyle name="Notas 8" xfId="1574"/>
    <cellStyle name="Notas 8 2" xfId="1575"/>
    <cellStyle name="Notas 9" xfId="1576"/>
    <cellStyle name="Notas 9 2" xfId="1577"/>
    <cellStyle name="Note" xfId="1970" builtinId="10" customBuiltin="1"/>
    <cellStyle name="Note 10" xfId="1578"/>
    <cellStyle name="Note 10 2" xfId="1579"/>
    <cellStyle name="Note 10 2 2" xfId="1580"/>
    <cellStyle name="Note 10 3" xfId="1581"/>
    <cellStyle name="Note 10 3 2" xfId="1582"/>
    <cellStyle name="Note 10 4" xfId="1583"/>
    <cellStyle name="Note 10 4 2" xfId="1584"/>
    <cellStyle name="Note 10 5" xfId="1585"/>
    <cellStyle name="Note 10 5 2" xfId="1586"/>
    <cellStyle name="Note 10 6" xfId="1587"/>
    <cellStyle name="Note 10 6 2" xfId="1588"/>
    <cellStyle name="Note 10 7" xfId="1589"/>
    <cellStyle name="Note 10 7 2" xfId="1590"/>
    <cellStyle name="Note 11" xfId="1591"/>
    <cellStyle name="Note 11 2" xfId="1592"/>
    <cellStyle name="Note 11 2 2" xfId="1593"/>
    <cellStyle name="Note 11 3" xfId="1594"/>
    <cellStyle name="Note 11 3 2" xfId="1595"/>
    <cellStyle name="Note 11 4" xfId="1596"/>
    <cellStyle name="Note 11 4 2" xfId="1597"/>
    <cellStyle name="Note 11 5" xfId="1598"/>
    <cellStyle name="Note 11 5 2" xfId="1599"/>
    <cellStyle name="Note 11 6" xfId="1600"/>
    <cellStyle name="Note 11 6 2" xfId="1601"/>
    <cellStyle name="Note 12" xfId="1602"/>
    <cellStyle name="Note 12 2" xfId="1603"/>
    <cellStyle name="Note 12 2 2" xfId="1604"/>
    <cellStyle name="Note 12 3" xfId="1605"/>
    <cellStyle name="Note 12 3 2" xfId="1606"/>
    <cellStyle name="Note 12 4" xfId="1607"/>
    <cellStyle name="Note 12 4 2" xfId="1608"/>
    <cellStyle name="Note 12 5" xfId="1609"/>
    <cellStyle name="Note 12 5 2" xfId="1610"/>
    <cellStyle name="Note 13" xfId="1611"/>
    <cellStyle name="Note 13 2" xfId="1612"/>
    <cellStyle name="Note 13 2 2" xfId="1613"/>
    <cellStyle name="Note 14" xfId="1614"/>
    <cellStyle name="Note 14 2" xfId="1615"/>
    <cellStyle name="Note 14 2 2" xfId="1616"/>
    <cellStyle name="Note 15 2" xfId="1617"/>
    <cellStyle name="Note 15 2 2" xfId="1618"/>
    <cellStyle name="Note 2" xfId="1619"/>
    <cellStyle name="Note 2 2" xfId="1620"/>
    <cellStyle name="Note 2 2 2" xfId="1621"/>
    <cellStyle name="Note 2 3" xfId="1622"/>
    <cellStyle name="Note 2 3 2" xfId="1623"/>
    <cellStyle name="Note 2 4" xfId="1624"/>
    <cellStyle name="Note 2 4 2" xfId="1625"/>
    <cellStyle name="Note 2 5" xfId="1626"/>
    <cellStyle name="Note 2 5 2" xfId="1627"/>
    <cellStyle name="Note 2 6" xfId="1628"/>
    <cellStyle name="Note 2 6 2" xfId="1629"/>
    <cellStyle name="Note 2 7" xfId="1630"/>
    <cellStyle name="Note 2 7 2" xfId="1631"/>
    <cellStyle name="Note 2 8" xfId="1632"/>
    <cellStyle name="Note 2 8 2" xfId="1633"/>
    <cellStyle name="Note 3" xfId="1634"/>
    <cellStyle name="Note 3 2" xfId="1635"/>
    <cellStyle name="Note 3 2 2" xfId="1636"/>
    <cellStyle name="Note 3 3" xfId="1637"/>
    <cellStyle name="Note 3 3 2" xfId="1638"/>
    <cellStyle name="Note 3 4" xfId="1639"/>
    <cellStyle name="Note 3 4 2" xfId="1640"/>
    <cellStyle name="Note 3 5" xfId="1641"/>
    <cellStyle name="Note 3 5 2" xfId="1642"/>
    <cellStyle name="Note 3 6" xfId="1643"/>
    <cellStyle name="Note 3 6 2" xfId="1644"/>
    <cellStyle name="Note 3 7" xfId="1645"/>
    <cellStyle name="Note 3 7 2" xfId="1646"/>
    <cellStyle name="Note 3 8" xfId="1647"/>
    <cellStyle name="Note 3 8 2" xfId="1648"/>
    <cellStyle name="Note 4" xfId="1649"/>
    <cellStyle name="Note 4 2" xfId="1650"/>
    <cellStyle name="Note 4 2 2" xfId="1651"/>
    <cellStyle name="Note 4 3" xfId="1652"/>
    <cellStyle name="Note 4 3 2" xfId="1653"/>
    <cellStyle name="Note 4 4" xfId="1654"/>
    <cellStyle name="Note 4 4 2" xfId="1655"/>
    <cellStyle name="Note 4 5" xfId="1656"/>
    <cellStyle name="Note 4 5 2" xfId="1657"/>
    <cellStyle name="Note 4 6" xfId="1658"/>
    <cellStyle name="Note 4 6 2" xfId="1659"/>
    <cellStyle name="Note 4 7" xfId="1660"/>
    <cellStyle name="Note 4 7 2" xfId="1661"/>
    <cellStyle name="Note 4 8" xfId="1662"/>
    <cellStyle name="Note 4 8 2" xfId="1663"/>
    <cellStyle name="Note 5" xfId="1664"/>
    <cellStyle name="Note 5 2" xfId="1665"/>
    <cellStyle name="Note 5 2 2" xfId="1666"/>
    <cellStyle name="Note 5 3" xfId="1667"/>
    <cellStyle name="Note 5 3 2" xfId="1668"/>
    <cellStyle name="Note 5 4" xfId="1669"/>
    <cellStyle name="Note 5 4 2" xfId="1670"/>
    <cellStyle name="Note 5 5" xfId="1671"/>
    <cellStyle name="Note 5 5 2" xfId="1672"/>
    <cellStyle name="Note 5 6" xfId="1673"/>
    <cellStyle name="Note 5 6 2" xfId="1674"/>
    <cellStyle name="Note 5 7" xfId="1675"/>
    <cellStyle name="Note 5 7 2" xfId="1676"/>
    <cellStyle name="Note 5 8" xfId="1677"/>
    <cellStyle name="Note 5 8 2" xfId="1678"/>
    <cellStyle name="Note 6" xfId="1679"/>
    <cellStyle name="Note 6 2" xfId="1680"/>
    <cellStyle name="Note 6 2 2" xfId="1681"/>
    <cellStyle name="Note 6 3" xfId="1682"/>
    <cellStyle name="Note 6 3 2" xfId="1683"/>
    <cellStyle name="Note 6 4" xfId="1684"/>
    <cellStyle name="Note 6 4 2" xfId="1685"/>
    <cellStyle name="Note 6 5" xfId="1686"/>
    <cellStyle name="Note 6 5 2" xfId="1687"/>
    <cellStyle name="Note 6 6" xfId="1688"/>
    <cellStyle name="Note 6 6 2" xfId="1689"/>
    <cellStyle name="Note 6 7" xfId="1690"/>
    <cellStyle name="Note 6 7 2" xfId="1691"/>
    <cellStyle name="Note 6 8" xfId="1692"/>
    <cellStyle name="Note 6 8 2" xfId="1693"/>
    <cellStyle name="Note 7" xfId="1694"/>
    <cellStyle name="Note 7 2" xfId="1695"/>
    <cellStyle name="Note 7 2 2" xfId="1696"/>
    <cellStyle name="Note 7 3" xfId="1697"/>
    <cellStyle name="Note 7 3 2" xfId="1698"/>
    <cellStyle name="Note 7 4" xfId="1699"/>
    <cellStyle name="Note 7 4 2" xfId="1700"/>
    <cellStyle name="Note 7 5" xfId="1701"/>
    <cellStyle name="Note 7 5 2" xfId="1702"/>
    <cellStyle name="Note 7 6" xfId="1703"/>
    <cellStyle name="Note 7 6 2" xfId="1704"/>
    <cellStyle name="Note 7 7" xfId="1705"/>
    <cellStyle name="Note 7 7 2" xfId="1706"/>
    <cellStyle name="Note 7 8" xfId="1707"/>
    <cellStyle name="Note 7 8 2" xfId="1708"/>
    <cellStyle name="Note 8" xfId="1709"/>
    <cellStyle name="Note 8 2" xfId="1710"/>
    <cellStyle name="Note 8 2 2" xfId="1711"/>
    <cellStyle name="Note 8 3" xfId="1712"/>
    <cellStyle name="Note 8 3 2" xfId="1713"/>
    <cellStyle name="Note 8 4" xfId="1714"/>
    <cellStyle name="Note 8 4 2" xfId="1715"/>
    <cellStyle name="Note 8 5" xfId="1716"/>
    <cellStyle name="Note 8 5 2" xfId="1717"/>
    <cellStyle name="Note 8 6" xfId="1718"/>
    <cellStyle name="Note 8 6 2" xfId="1719"/>
    <cellStyle name="Note 8 7" xfId="1720"/>
    <cellStyle name="Note 8 7 2" xfId="1721"/>
    <cellStyle name="Note 8 8" xfId="1722"/>
    <cellStyle name="Note 8 8 2" xfId="1723"/>
    <cellStyle name="Note 9" xfId="1724"/>
    <cellStyle name="Note 9 2" xfId="1725"/>
    <cellStyle name="Note 9 2 2" xfId="1726"/>
    <cellStyle name="Note 9 3" xfId="1727"/>
    <cellStyle name="Note 9 3 2" xfId="1728"/>
    <cellStyle name="Note 9 4" xfId="1729"/>
    <cellStyle name="Note 9 4 2" xfId="1730"/>
    <cellStyle name="Note 9 5" xfId="1731"/>
    <cellStyle name="Note 9 5 2" xfId="1732"/>
    <cellStyle name="Note 9 6" xfId="1733"/>
    <cellStyle name="Note 9 6 2" xfId="1734"/>
    <cellStyle name="Note 9 7" xfId="1735"/>
    <cellStyle name="Note 9 7 2" xfId="1736"/>
    <cellStyle name="Note 9 8" xfId="1737"/>
    <cellStyle name="Note 9 8 2" xfId="1738"/>
    <cellStyle name="notes" xfId="1739"/>
    <cellStyle name="Notiz" xfId="1740"/>
    <cellStyle name="Output" xfId="1965" builtinId="21" customBuiltin="1"/>
    <cellStyle name="Output 2" xfId="1741"/>
    <cellStyle name="Pénznem [0]_demo" xfId="1742"/>
    <cellStyle name="Pénznem_demo" xfId="1743"/>
    <cellStyle name="Percent [2]" xfId="1744"/>
    <cellStyle name="Percent [2] 2" xfId="1745"/>
    <cellStyle name="Percent 2" xfId="1746"/>
    <cellStyle name="Percent 2 2" xfId="1747"/>
    <cellStyle name="Percent 2 2 2" xfId="1748"/>
    <cellStyle name="Percent 2 2 2 2" xfId="1749"/>
    <cellStyle name="Percent 2 2 3" xfId="1750"/>
    <cellStyle name="Percent 2 2 3 2" xfId="1751"/>
    <cellStyle name="Percent 2 2 4" xfId="1752"/>
    <cellStyle name="Percent 2 2 4 2" xfId="1753"/>
    <cellStyle name="Percent 2 2 5" xfId="1754"/>
    <cellStyle name="Percent 2 2 5 2" xfId="1755"/>
    <cellStyle name="Percent 2 2 6" xfId="1756"/>
    <cellStyle name="Percent 2 2 7" xfId="1757"/>
    <cellStyle name="Percent 2 3" xfId="1758"/>
    <cellStyle name="Percent 2 3 2" xfId="1759"/>
    <cellStyle name="Percent 2 3 3" xfId="1760"/>
    <cellStyle name="Percent 2 4" xfId="1761"/>
    <cellStyle name="Percent 2 4 2" xfId="1762"/>
    <cellStyle name="Percent 2 5" xfId="1763"/>
    <cellStyle name="Percent 2 6" xfId="1764"/>
    <cellStyle name="Percent 2 7" xfId="1765"/>
    <cellStyle name="Percent 2 8" xfId="1766"/>
    <cellStyle name="Percent 3" xfId="1767"/>
    <cellStyle name="Percent 3 2" xfId="1768"/>
    <cellStyle name="Percent 3 2 2" xfId="1769"/>
    <cellStyle name="Percent 3 2 2 2" xfId="1770"/>
    <cellStyle name="Percent 3 2 3" xfId="1771"/>
    <cellStyle name="Percent 3 2 3 2" xfId="1772"/>
    <cellStyle name="Percent 3 2 4" xfId="1773"/>
    <cellStyle name="Percent 3 2 4 2" xfId="1774"/>
    <cellStyle name="Percent 3 2 5" xfId="1775"/>
    <cellStyle name="Percent 3 3" xfId="1776"/>
    <cellStyle name="Percent 3 4" xfId="1777"/>
    <cellStyle name="Percent 3 4 2" xfId="1778"/>
    <cellStyle name="Percent 3 5" xfId="1779"/>
    <cellStyle name="Percent 3 5 2" xfId="1780"/>
    <cellStyle name="Percent 3 6" xfId="1781"/>
    <cellStyle name="Percent 3 6 2" xfId="1782"/>
    <cellStyle name="Percent 3 7" xfId="1783"/>
    <cellStyle name="Percent 3 8" xfId="1784"/>
    <cellStyle name="Percent 4" xfId="1785"/>
    <cellStyle name="Percent 4 2" xfId="1786"/>
    <cellStyle name="Percent 4 2 2" xfId="1787"/>
    <cellStyle name="Percent 4 3" xfId="1788"/>
    <cellStyle name="Percent 5" xfId="1789"/>
    <cellStyle name="Percent 5 2" xfId="1790"/>
    <cellStyle name="Percent 6" xfId="1791"/>
    <cellStyle name="Percentuale 2" xfId="1792"/>
    <cellStyle name="Procentowy 3" xfId="1793"/>
    <cellStyle name="Procentowy 3 2" xfId="1794"/>
    <cellStyle name="Procentowy 8" xfId="1795"/>
    <cellStyle name="Procentowy 8 2" xfId="1796"/>
    <cellStyle name="Prozent_SubCatperStud" xfId="1797"/>
    <cellStyle name="row" xfId="1798"/>
    <cellStyle name="row 2" xfId="1799"/>
    <cellStyle name="row 2 2" xfId="1800"/>
    <cellStyle name="row 3" xfId="1801"/>
    <cellStyle name="row 3 2" xfId="1802"/>
    <cellStyle name="row 3 3" xfId="1803"/>
    <cellStyle name="row 4" xfId="1804"/>
    <cellStyle name="row 4 2" xfId="1805"/>
    <cellStyle name="row 4 3" xfId="1806"/>
    <cellStyle name="row 5" xfId="1807"/>
    <cellStyle name="row 6" xfId="1808"/>
    <cellStyle name="RowCodes" xfId="1809"/>
    <cellStyle name="Row-Col Headings" xfId="1810"/>
    <cellStyle name="RowTitles" xfId="1811"/>
    <cellStyle name="RowTitles 2" xfId="1812"/>
    <cellStyle name="RowTitles 2 2" xfId="1813"/>
    <cellStyle name="RowTitles 3" xfId="1814"/>
    <cellStyle name="RowTitles 3 2" xfId="1815"/>
    <cellStyle name="RowTitles 3 3" xfId="1816"/>
    <cellStyle name="RowTitles 4" xfId="1817"/>
    <cellStyle name="RowTitles 4 2" xfId="1818"/>
    <cellStyle name="RowTitles 4 3" xfId="1819"/>
    <cellStyle name="RowTitles 5" xfId="1820"/>
    <cellStyle name="RowTitles 6" xfId="1821"/>
    <cellStyle name="RowTitles_CENTRAL_GOVT" xfId="1822"/>
    <cellStyle name="RowTitles1-Detail" xfId="1823"/>
    <cellStyle name="RowTitles1-Detail 2" xfId="1824"/>
    <cellStyle name="RowTitles1-Detail 2 2" xfId="1825"/>
    <cellStyle name="RowTitles1-Detail 2 2 2" xfId="1826"/>
    <cellStyle name="RowTitles1-Detail 2 2 3" xfId="1827"/>
    <cellStyle name="RowTitles1-Detail 2 3" xfId="1828"/>
    <cellStyle name="RowTitles1-Detail 2 3 2" xfId="1829"/>
    <cellStyle name="RowTitles1-Detail 2 3 3" xfId="1830"/>
    <cellStyle name="RowTitles1-Detail 2 4" xfId="1831"/>
    <cellStyle name="RowTitles1-Detail 2 4 2" xfId="1832"/>
    <cellStyle name="RowTitles-Col2" xfId="1833"/>
    <cellStyle name="RowTitles-Col2 2" xfId="1834"/>
    <cellStyle name="RowTitles-Col2 2 2" xfId="1835"/>
    <cellStyle name="RowTitles-Col2 2 2 2" xfId="1836"/>
    <cellStyle name="RowTitles-Col2 2 2 3" xfId="1837"/>
    <cellStyle name="RowTitles-Col2 2 3" xfId="1838"/>
    <cellStyle name="RowTitles-Col2 2 3 2" xfId="1839"/>
    <cellStyle name="RowTitles-Col2 2 3 3" xfId="1840"/>
    <cellStyle name="RowTitles-Col2 2 4" xfId="1841"/>
    <cellStyle name="RowTitles-Col2 2 4 2" xfId="1842"/>
    <cellStyle name="RowTitles-Col2 2 5" xfId="1843"/>
    <cellStyle name="RowTitles-Col2 3" xfId="1844"/>
    <cellStyle name="RowTitles-Detail" xfId="1845"/>
    <cellStyle name="RowTitles-Detail 2" xfId="1846"/>
    <cellStyle name="RowTitles-Detail 2 2" xfId="1847"/>
    <cellStyle name="RowTitles-Detail 2 2 2" xfId="1848"/>
    <cellStyle name="RowTitles-Detail 2 2 3" xfId="1849"/>
    <cellStyle name="RowTitles-Detail 2 3" xfId="1850"/>
    <cellStyle name="RowTitles-Detail 2 3 2" xfId="1851"/>
    <cellStyle name="RowTitles-Detail 2 3 3" xfId="1852"/>
    <cellStyle name="RowTitles-Detail 2 4" xfId="1853"/>
    <cellStyle name="RowTitles-Detail 2 4 2" xfId="1854"/>
    <cellStyle name="Salida" xfId="1855"/>
    <cellStyle name="sangria_n1" xfId="1856"/>
    <cellStyle name="Schlecht" xfId="1857"/>
    <cellStyle name="semestre" xfId="1858"/>
    <cellStyle name="Snorm" xfId="1859"/>
    <cellStyle name="socxn" xfId="1860"/>
    <cellStyle name="Standaard_Blad1" xfId="1861"/>
    <cellStyle name="Standard 2" xfId="1862"/>
    <cellStyle name="Standard 2 2" xfId="1863"/>
    <cellStyle name="Standard_Austria" xfId="1864"/>
    <cellStyle name="Style 1" xfId="1865"/>
    <cellStyle name="Style1" xfId="1866"/>
    <cellStyle name="Style2" xfId="1867"/>
    <cellStyle name="Style2 2" xfId="1868"/>
    <cellStyle name="Style3" xfId="1869"/>
    <cellStyle name="Style4" xfId="1870"/>
    <cellStyle name="Style5" xfId="1871"/>
    <cellStyle name="Style6" xfId="1872"/>
    <cellStyle name="Style6 2" xfId="1873"/>
    <cellStyle name="Style7" xfId="1874"/>
    <cellStyle name="Sub-titles" xfId="1875"/>
    <cellStyle name="Sub-titles Cols" xfId="1876"/>
    <cellStyle name="Sub-titles rows" xfId="1877"/>
    <cellStyle name="Table No." xfId="1878"/>
    <cellStyle name="Table Title" xfId="1879"/>
    <cellStyle name="temp" xfId="1880"/>
    <cellStyle name="tête chapitre" xfId="1881"/>
    <cellStyle name="TEXT" xfId="1882"/>
    <cellStyle name="Texto de advertencia" xfId="1883"/>
    <cellStyle name="Texto explicativo" xfId="1884"/>
    <cellStyle name="Title" xfId="1956" builtinId="15" customBuiltin="1"/>
    <cellStyle name="Title 2" xfId="1885"/>
    <cellStyle name="title1" xfId="1886"/>
    <cellStyle name="Titles" xfId="1887"/>
    <cellStyle name="titre" xfId="1888"/>
    <cellStyle name="Título" xfId="1889"/>
    <cellStyle name="Título 1" xfId="1890"/>
    <cellStyle name="Título 2" xfId="1891"/>
    <cellStyle name="Título 3" xfId="1892"/>
    <cellStyle name="Total" xfId="1972" builtinId="25" customBuiltin="1"/>
    <cellStyle name="Total 10" xfId="1893"/>
    <cellStyle name="Total 10 2" xfId="1894"/>
    <cellStyle name="Total 11" xfId="1895"/>
    <cellStyle name="Total 11 2" xfId="1896"/>
    <cellStyle name="Total 12" xfId="1897"/>
    <cellStyle name="Total 12 2" xfId="1898"/>
    <cellStyle name="Total 13" xfId="1899"/>
    <cellStyle name="Total 13 2" xfId="1900"/>
    <cellStyle name="Total 14" xfId="1901"/>
    <cellStyle name="Total 2" xfId="1902"/>
    <cellStyle name="Total 2 2" xfId="1903"/>
    <cellStyle name="Total 3" xfId="1904"/>
    <cellStyle name="Total 3 2" xfId="1905"/>
    <cellStyle name="Total 4" xfId="1906"/>
    <cellStyle name="Total 4 2" xfId="1907"/>
    <cellStyle name="Total 5" xfId="1908"/>
    <cellStyle name="Total 5 2" xfId="1909"/>
    <cellStyle name="Total 6" xfId="1910"/>
    <cellStyle name="Total 6 2" xfId="1911"/>
    <cellStyle name="Total 7" xfId="1912"/>
    <cellStyle name="Total 7 2" xfId="1913"/>
    <cellStyle name="Total 8" xfId="1914"/>
    <cellStyle name="Total 8 2" xfId="1915"/>
    <cellStyle name="Total 9" xfId="1916"/>
    <cellStyle name="Total 9 2" xfId="1917"/>
    <cellStyle name="t-Stud" xfId="1918"/>
    <cellStyle name="Tusental (0)_Blad2" xfId="1919"/>
    <cellStyle name="Tusental 2" xfId="1920"/>
    <cellStyle name="Tusental 3" xfId="1921"/>
    <cellStyle name="Tusental 3 2" xfId="1922"/>
    <cellStyle name="Tusental_Blad2" xfId="1923"/>
    <cellStyle name="Überschrift" xfId="1924"/>
    <cellStyle name="Überschrift 1" xfId="1925"/>
    <cellStyle name="Überschrift 2" xfId="1926"/>
    <cellStyle name="Überschrift 3" xfId="1927"/>
    <cellStyle name="Überschrift 4" xfId="1928"/>
    <cellStyle name="Uwaga 2" xfId="1929"/>
    <cellStyle name="Uwaga 2 2" xfId="1930"/>
    <cellStyle name="Valuta (0)_Blad2" xfId="1931"/>
    <cellStyle name="Valuta_Blad2" xfId="1932"/>
    <cellStyle name="Verknüpfte Zelle" xfId="1933"/>
    <cellStyle name="Währung [0]_DIAGRAM" xfId="1934"/>
    <cellStyle name="Währung_DIAGRAM" xfId="1935"/>
    <cellStyle name="Warnender Text" xfId="1936"/>
    <cellStyle name="Warning Text" xfId="1969" builtinId="11" customBuiltin="1"/>
    <cellStyle name="Warning Text 2" xfId="1937"/>
    <cellStyle name="Wrapped" xfId="1938"/>
    <cellStyle name="Wrapped 2" xfId="1939"/>
    <cellStyle name="Wrapped 3" xfId="1940"/>
    <cellStyle name="Zelle überprüfen" xfId="1941"/>
    <cellStyle name="Обычный_Лист1" xfId="1942"/>
    <cellStyle name="Тысяч человек" xfId="1943"/>
    <cellStyle name="محايد 2" xfId="1944"/>
    <cellStyle name="ملاحظة 2" xfId="1945"/>
    <cellStyle name="쉼표 [0] 2 2" xfId="1946"/>
    <cellStyle name="쉼표 2" xfId="1947"/>
    <cellStyle name="표준 4" xfId="1948"/>
    <cellStyle name="표준_6차 코드북(개인&amp;직업력)" xfId="1949"/>
    <cellStyle name="一般_d6trf011f" xfId="1950"/>
    <cellStyle name="標準 2" xfId="1951"/>
    <cellStyle name="標準 3" xfId="1952"/>
    <cellStyle name="標準 4" xfId="1953"/>
    <cellStyle name="標準_c026x_入力訂正84_入力訂正84_入力訂正84_入力訂正84_入力訂正86_入力訂正84_C章取込_TMSシステム（２係用）" xfId="1954"/>
    <cellStyle name="通貨 2" xfId="1955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8755514897298684E-3"/>
          <c:y val="0.15983699468680701"/>
          <c:w val="0.98890556063783763"/>
          <c:h val="0.830202603791368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2.1'!$A$27</c:f>
              <c:strCache>
                <c:ptCount val="1"/>
                <c:pt idx="0">
                  <c:v>Employment rate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6"/>
            <c:invertIfNegative val="0"/>
            <c:bubble3D val="0"/>
          </c:dPt>
          <c:dPt>
            <c:idx val="1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8"/>
            <c:invertIfNegative val="0"/>
            <c:bubble3D val="0"/>
          </c:dPt>
          <c:cat>
            <c:strRef>
              <c:f>'Fig 2.1'!$A$29:$A$64</c:f>
              <c:strCache>
                <c:ptCount val="36"/>
                <c:pt idx="0">
                  <c:v>Turkey</c:v>
                </c:pt>
                <c:pt idx="1">
                  <c:v>Greece</c:v>
                </c:pt>
                <c:pt idx="2">
                  <c:v>Iceland</c:v>
                </c:pt>
                <c:pt idx="3">
                  <c:v>Portugal</c:v>
                </c:pt>
                <c:pt idx="4">
                  <c:v>Mexico</c:v>
                </c:pt>
                <c:pt idx="5">
                  <c:v>United States</c:v>
                </c:pt>
                <c:pt idx="6">
                  <c:v>Norway</c:v>
                </c:pt>
                <c:pt idx="7">
                  <c:v>Switzerland</c:v>
                </c:pt>
                <c:pt idx="8">
                  <c:v>Korea</c:v>
                </c:pt>
                <c:pt idx="9">
                  <c:v>Japan</c:v>
                </c:pt>
                <c:pt idx="10">
                  <c:v>Sweden</c:v>
                </c:pt>
                <c:pt idx="11">
                  <c:v>Ireland</c:v>
                </c:pt>
                <c:pt idx="12">
                  <c:v>Spain</c:v>
                </c:pt>
                <c:pt idx="13">
                  <c:v>Denmark</c:v>
                </c:pt>
                <c:pt idx="14">
                  <c:v>United Kingdom</c:v>
                </c:pt>
                <c:pt idx="15">
                  <c:v>Luxembourg</c:v>
                </c:pt>
                <c:pt idx="16">
                  <c:v>Canada</c:v>
                </c:pt>
                <c:pt idx="17">
                  <c:v>OECD</c:v>
                </c:pt>
                <c:pt idx="18">
                  <c:v>France</c:v>
                </c:pt>
                <c:pt idx="19">
                  <c:v>Slovenia</c:v>
                </c:pt>
                <c:pt idx="20">
                  <c:v>Chile</c:v>
                </c:pt>
                <c:pt idx="21">
                  <c:v>Australia</c:v>
                </c:pt>
                <c:pt idx="22">
                  <c:v>Poland</c:v>
                </c:pt>
                <c:pt idx="23">
                  <c:v>Belgium</c:v>
                </c:pt>
                <c:pt idx="24">
                  <c:v>Finland</c:v>
                </c:pt>
                <c:pt idx="25">
                  <c:v>New Zealand</c:v>
                </c:pt>
                <c:pt idx="26">
                  <c:v>Israel</c:v>
                </c:pt>
                <c:pt idx="27">
                  <c:v>Austria</c:v>
                </c:pt>
                <c:pt idx="28">
                  <c:v>Czech Republic</c:v>
                </c:pt>
                <c:pt idx="29">
                  <c:v>Estonia</c:v>
                </c:pt>
                <c:pt idx="30">
                  <c:v>Italy</c:v>
                </c:pt>
                <c:pt idx="31">
                  <c:v>Latvia</c:v>
                </c:pt>
                <c:pt idx="32">
                  <c:v>Netherlands</c:v>
                </c:pt>
                <c:pt idx="33">
                  <c:v>Slovak Republic</c:v>
                </c:pt>
                <c:pt idx="34">
                  <c:v>Hungary</c:v>
                </c:pt>
                <c:pt idx="35">
                  <c:v>Germany</c:v>
                </c:pt>
              </c:strCache>
            </c:strRef>
          </c:cat>
          <c:val>
            <c:numRef>
              <c:f>'Fig 2.1'!$D$29:$D$64</c:f>
              <c:numCache>
                <c:formatCode>0.0</c:formatCode>
                <c:ptCount val="36"/>
                <c:pt idx="0">
                  <c:v>-2.9743040580358269</c:v>
                </c:pt>
                <c:pt idx="1">
                  <c:v>-2.6923750432835973</c:v>
                </c:pt>
                <c:pt idx="2">
                  <c:v>0.16674343764164234</c:v>
                </c:pt>
                <c:pt idx="3">
                  <c:v>1.212287078599104</c:v>
                </c:pt>
                <c:pt idx="4">
                  <c:v>3.2550837484895467</c:v>
                </c:pt>
                <c:pt idx="5">
                  <c:v>4.001617595745806</c:v>
                </c:pt>
                <c:pt idx="6">
                  <c:v>5.5103571331419516</c:v>
                </c:pt>
                <c:pt idx="7">
                  <c:v>8.1906647563334332</c:v>
                </c:pt>
                <c:pt idx="8">
                  <c:v>8.3348334300964879</c:v>
                </c:pt>
                <c:pt idx="9">
                  <c:v>8.636615598172142</c:v>
                </c:pt>
                <c:pt idx="10">
                  <c:v>10.510798367888825</c:v>
                </c:pt>
                <c:pt idx="11">
                  <c:v>11.895934737449792</c:v>
                </c:pt>
                <c:pt idx="12">
                  <c:v>12.042658242305244</c:v>
                </c:pt>
                <c:pt idx="13">
                  <c:v>12.071801753472784</c:v>
                </c:pt>
                <c:pt idx="14">
                  <c:v>13.152554988627799</c:v>
                </c:pt>
                <c:pt idx="15">
                  <c:v>13.179876019759575</c:v>
                </c:pt>
                <c:pt idx="16">
                  <c:v>13.532950887705169</c:v>
                </c:pt>
                <c:pt idx="17">
                  <c:v>14.434479367250866</c:v>
                </c:pt>
                <c:pt idx="18">
                  <c:v>15.573978496368611</c:v>
                </c:pt>
                <c:pt idx="19">
                  <c:v>15.783330418572451</c:v>
                </c:pt>
                <c:pt idx="20">
                  <c:v>16.136668953609608</c:v>
                </c:pt>
                <c:pt idx="21">
                  <c:v>16.409124710661835</c:v>
                </c:pt>
                <c:pt idx="22">
                  <c:v>17.745597578965388</c:v>
                </c:pt>
                <c:pt idx="23">
                  <c:v>19.109669253677904</c:v>
                </c:pt>
                <c:pt idx="24">
                  <c:v>19.14891996479134</c:v>
                </c:pt>
                <c:pt idx="25">
                  <c:v>19.241690694066129</c:v>
                </c:pt>
                <c:pt idx="26">
                  <c:v>20.035441472403932</c:v>
                </c:pt>
                <c:pt idx="27">
                  <c:v>20.901665145407296</c:v>
                </c:pt>
                <c:pt idx="28">
                  <c:v>22.256756214314173</c:v>
                </c:pt>
                <c:pt idx="29">
                  <c:v>22.352421493013047</c:v>
                </c:pt>
                <c:pt idx="30">
                  <c:v>22.670168163410374</c:v>
                </c:pt>
                <c:pt idx="31">
                  <c:v>25.410869271339571</c:v>
                </c:pt>
                <c:pt idx="32">
                  <c:v>25.84245067162054</c:v>
                </c:pt>
                <c:pt idx="33">
                  <c:v>27.709877656006771</c:v>
                </c:pt>
                <c:pt idx="34">
                  <c:v>27.929270840838846</c:v>
                </c:pt>
                <c:pt idx="35">
                  <c:v>30.920778180602007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81408"/>
        <c:axId val="148883328"/>
      </c:barChart>
      <c:lineChart>
        <c:grouping val="standard"/>
        <c:varyColors val="0"/>
        <c:ser>
          <c:idx val="1"/>
          <c:order val="1"/>
          <c:tx>
            <c:strRef>
              <c:f>'Fig 2.1'!$W$27</c:f>
              <c:strCache>
                <c:ptCount val="1"/>
                <c:pt idx="0">
                  <c:v>Employment rate, prime-age population (25-54)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'Fig 2.1'!$A$29:$A$64</c:f>
              <c:strCache>
                <c:ptCount val="36"/>
                <c:pt idx="0">
                  <c:v>Turkey</c:v>
                </c:pt>
                <c:pt idx="1">
                  <c:v>Greece</c:v>
                </c:pt>
                <c:pt idx="2">
                  <c:v>Iceland</c:v>
                </c:pt>
                <c:pt idx="3">
                  <c:v>Portugal</c:v>
                </c:pt>
                <c:pt idx="4">
                  <c:v>Mexico</c:v>
                </c:pt>
                <c:pt idx="5">
                  <c:v>United States</c:v>
                </c:pt>
                <c:pt idx="6">
                  <c:v>Norway</c:v>
                </c:pt>
                <c:pt idx="7">
                  <c:v>Switzerland</c:v>
                </c:pt>
                <c:pt idx="8">
                  <c:v>Korea</c:v>
                </c:pt>
                <c:pt idx="9">
                  <c:v>Japan</c:v>
                </c:pt>
                <c:pt idx="10">
                  <c:v>Sweden</c:v>
                </c:pt>
                <c:pt idx="11">
                  <c:v>Ireland</c:v>
                </c:pt>
                <c:pt idx="12">
                  <c:v>Spain</c:v>
                </c:pt>
                <c:pt idx="13">
                  <c:v>Denmark</c:v>
                </c:pt>
                <c:pt idx="14">
                  <c:v>United Kingdom</c:v>
                </c:pt>
                <c:pt idx="15">
                  <c:v>Luxembourg</c:v>
                </c:pt>
                <c:pt idx="16">
                  <c:v>Canada</c:v>
                </c:pt>
                <c:pt idx="17">
                  <c:v>OECD</c:v>
                </c:pt>
                <c:pt idx="18">
                  <c:v>France</c:v>
                </c:pt>
                <c:pt idx="19">
                  <c:v>Slovenia</c:v>
                </c:pt>
                <c:pt idx="20">
                  <c:v>Chile</c:v>
                </c:pt>
                <c:pt idx="21">
                  <c:v>Australia</c:v>
                </c:pt>
                <c:pt idx="22">
                  <c:v>Poland</c:v>
                </c:pt>
                <c:pt idx="23">
                  <c:v>Belgium</c:v>
                </c:pt>
                <c:pt idx="24">
                  <c:v>Finland</c:v>
                </c:pt>
                <c:pt idx="25">
                  <c:v>New Zealand</c:v>
                </c:pt>
                <c:pt idx="26">
                  <c:v>Israel</c:v>
                </c:pt>
                <c:pt idx="27">
                  <c:v>Austria</c:v>
                </c:pt>
                <c:pt idx="28">
                  <c:v>Czech Republic</c:v>
                </c:pt>
                <c:pt idx="29">
                  <c:v>Estonia</c:v>
                </c:pt>
                <c:pt idx="30">
                  <c:v>Italy</c:v>
                </c:pt>
                <c:pt idx="31">
                  <c:v>Latvia</c:v>
                </c:pt>
                <c:pt idx="32">
                  <c:v>Netherlands</c:v>
                </c:pt>
                <c:pt idx="33">
                  <c:v>Slovak Republic</c:v>
                </c:pt>
                <c:pt idx="34">
                  <c:v>Hungary</c:v>
                </c:pt>
                <c:pt idx="35">
                  <c:v>Germany</c:v>
                </c:pt>
              </c:strCache>
            </c:strRef>
          </c:cat>
          <c:val>
            <c:numRef>
              <c:f>'Fig 2.1'!$Z$29:$Z$64</c:f>
              <c:numCache>
                <c:formatCode>0.0</c:formatCode>
                <c:ptCount val="36"/>
                <c:pt idx="0">
                  <c:v>3.3517248095883758</c:v>
                </c:pt>
                <c:pt idx="1">
                  <c:v>-4.5507779818720309</c:v>
                </c:pt>
                <c:pt idx="2">
                  <c:v>-0.99363490693650647</c:v>
                </c:pt>
                <c:pt idx="3">
                  <c:v>-1.6289507714381415</c:v>
                </c:pt>
                <c:pt idx="4">
                  <c:v>3.8125959907641942</c:v>
                </c:pt>
                <c:pt idx="5">
                  <c:v>-3.5336247153442031</c:v>
                </c:pt>
                <c:pt idx="6">
                  <c:v>-2.6345798040997153</c:v>
                </c:pt>
                <c:pt idx="7">
                  <c:v>0.91617175836533704</c:v>
                </c:pt>
                <c:pt idx="8">
                  <c:v>3.8741119716126775</c:v>
                </c:pt>
                <c:pt idx="9">
                  <c:v>4.7605807846771739</c:v>
                </c:pt>
                <c:pt idx="10">
                  <c:v>2.1231868109411636</c:v>
                </c:pt>
                <c:pt idx="11">
                  <c:v>-0.66119109049213876</c:v>
                </c:pt>
                <c:pt idx="12">
                  <c:v>3.1131585126572787</c:v>
                </c:pt>
                <c:pt idx="13">
                  <c:v>-1.6374485689239151</c:v>
                </c:pt>
                <c:pt idx="14">
                  <c:v>2.8032795845262228</c:v>
                </c:pt>
                <c:pt idx="15">
                  <c:v>4.3258881302556915</c:v>
                </c:pt>
                <c:pt idx="16">
                  <c:v>1.4822322739773881</c:v>
                </c:pt>
                <c:pt idx="17">
                  <c:v>2.7047880868971106</c:v>
                </c:pt>
                <c:pt idx="18">
                  <c:v>2.0023207552859219</c:v>
                </c:pt>
                <c:pt idx="19">
                  <c:v>0.93113138302240372</c:v>
                </c:pt>
                <c:pt idx="20">
                  <c:v>9.2196193891661409</c:v>
                </c:pt>
                <c:pt idx="21">
                  <c:v>3.4550297377077612</c:v>
                </c:pt>
                <c:pt idx="22">
                  <c:v>9.3913464982255022</c:v>
                </c:pt>
                <c:pt idx="23">
                  <c:v>1.7030244390978027</c:v>
                </c:pt>
                <c:pt idx="24">
                  <c:v>-0.98112065621747035</c:v>
                </c:pt>
                <c:pt idx="25">
                  <c:v>4.8886167385792447</c:v>
                </c:pt>
                <c:pt idx="26">
                  <c:v>7.83906884578046</c:v>
                </c:pt>
                <c:pt idx="27">
                  <c:v>1.0429581304297102</c:v>
                </c:pt>
                <c:pt idx="28">
                  <c:v>4.1602246143415442</c:v>
                </c:pt>
                <c:pt idx="29">
                  <c:v>7.9185515200773295</c:v>
                </c:pt>
                <c:pt idx="30">
                  <c:v>0.86632721664433632</c:v>
                </c:pt>
                <c:pt idx="31">
                  <c:v>6.1795283422015359</c:v>
                </c:pt>
                <c:pt idx="32">
                  <c:v>1.904870211454039</c:v>
                </c:pt>
                <c:pt idx="33">
                  <c:v>5.2649830207217008</c:v>
                </c:pt>
                <c:pt idx="34">
                  <c:v>9.2620337048859653</c:v>
                </c:pt>
                <c:pt idx="35">
                  <c:v>4.6963463617363885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96000"/>
        <c:axId val="148894464"/>
      </c:lineChart>
      <c:catAx>
        <c:axId val="1488814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883328"/>
        <c:crosses val="autoZero"/>
        <c:auto val="1"/>
        <c:lblAlgn val="ctr"/>
        <c:lblOffset val="0"/>
        <c:tickLblSkip val="1"/>
        <c:noMultiLvlLbl val="0"/>
      </c:catAx>
      <c:valAx>
        <c:axId val="148883328"/>
        <c:scaling>
          <c:orientation val="minMax"/>
          <c:max val="35"/>
          <c:min val="-1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Percentage point difference</a:t>
                </a:r>
              </a:p>
            </c:rich>
          </c:tx>
          <c:layout>
            <c:manualLayout>
              <c:xMode val="edge"/>
              <c:yMode val="edge"/>
              <c:x val="8.8755514897298684E-3"/>
              <c:y val="9.960401521823866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881408"/>
        <c:crosses val="autoZero"/>
        <c:crossBetween val="between"/>
        <c:majorUnit val="5"/>
      </c:valAx>
      <c:valAx>
        <c:axId val="148894464"/>
        <c:scaling>
          <c:orientation val="minMax"/>
          <c:max val="35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 algn="ctr">
              <a:defRPr lang="en-GB"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896000"/>
        <c:crosses val="max"/>
        <c:crossBetween val="between"/>
        <c:majorUnit val="5"/>
      </c:valAx>
      <c:catAx>
        <c:axId val="148896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48894464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lineChart>
        <c:grouping val="standard"/>
        <c:varyColors val="0"/>
        <c:ser>
          <c:idx val="0"/>
          <c:order val="0"/>
          <c:tx>
            <c:strRef>
              <c:f>Related_figure!$B$35</c:f>
              <c:strCache>
                <c:ptCount val="1"/>
                <c:pt idx="0">
                  <c:v>55-59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circle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Related_figure!$A$36:$A$79</c:f>
              <c:strCache>
                <c:ptCount val="44"/>
                <c:pt idx="0">
                  <c:v>Iceland</c:v>
                </c:pt>
                <c:pt idx="1">
                  <c:v>Sweden</c:v>
                </c:pt>
                <c:pt idx="2">
                  <c:v>Switzerland</c:v>
                </c:pt>
                <c:pt idx="3">
                  <c:v>Czech Republic</c:v>
                </c:pt>
                <c:pt idx="4">
                  <c:v>Denmark</c:v>
                </c:pt>
                <c:pt idx="5">
                  <c:v>New Zealand</c:v>
                </c:pt>
                <c:pt idx="6">
                  <c:v>Japan</c:v>
                </c:pt>
                <c:pt idx="7">
                  <c:v>Norway</c:v>
                </c:pt>
                <c:pt idx="8">
                  <c:v>Germany</c:v>
                </c:pt>
                <c:pt idx="9">
                  <c:v>Finland</c:v>
                </c:pt>
                <c:pt idx="10">
                  <c:v>Estonia</c:v>
                </c:pt>
                <c:pt idx="11">
                  <c:v>United Kingdom</c:v>
                </c:pt>
                <c:pt idx="12">
                  <c:v>Netherlands</c:v>
                </c:pt>
                <c:pt idx="13">
                  <c:v>Israel</c:v>
                </c:pt>
                <c:pt idx="14">
                  <c:v>Korea</c:v>
                </c:pt>
                <c:pt idx="15">
                  <c:v>Latvia</c:v>
                </c:pt>
                <c:pt idx="16">
                  <c:v>Canada</c:v>
                </c:pt>
                <c:pt idx="17">
                  <c:v>France</c:v>
                </c:pt>
                <c:pt idx="18">
                  <c:v>Slovak Republic</c:v>
                </c:pt>
                <c:pt idx="19">
                  <c:v>Australia</c:v>
                </c:pt>
                <c:pt idx="20">
                  <c:v>Hungary</c:v>
                </c:pt>
                <c:pt idx="21">
                  <c:v>Chile</c:v>
                </c:pt>
                <c:pt idx="22">
                  <c:v>United States</c:v>
                </c:pt>
                <c:pt idx="23">
                  <c:v>Austria</c:v>
                </c:pt>
                <c:pt idx="24">
                  <c:v>Ireland</c:v>
                </c:pt>
                <c:pt idx="25">
                  <c:v>Portugal</c:v>
                </c:pt>
                <c:pt idx="26">
                  <c:v>Belgium</c:v>
                </c:pt>
                <c:pt idx="27">
                  <c:v>Italy</c:v>
                </c:pt>
                <c:pt idx="28">
                  <c:v>Poland</c:v>
                </c:pt>
                <c:pt idx="29">
                  <c:v>Mexico</c:v>
                </c:pt>
                <c:pt idx="30">
                  <c:v>Spain</c:v>
                </c:pt>
                <c:pt idx="31">
                  <c:v>Luxembourg</c:v>
                </c:pt>
                <c:pt idx="32">
                  <c:v>Slovenia</c:v>
                </c:pt>
                <c:pt idx="33">
                  <c:v>Greece</c:v>
                </c:pt>
                <c:pt idx="34">
                  <c:v>Turkey</c:v>
                </c:pt>
                <c:pt idx="36">
                  <c:v>Indonesia</c:v>
                </c:pt>
                <c:pt idx="37">
                  <c:v>Argentina</c:v>
                </c:pt>
                <c:pt idx="38">
                  <c:v>China</c:v>
                </c:pt>
                <c:pt idx="39">
                  <c:v>Russian Federation</c:v>
                </c:pt>
                <c:pt idx="40">
                  <c:v>India</c:v>
                </c:pt>
                <c:pt idx="41">
                  <c:v>Brazil</c:v>
                </c:pt>
                <c:pt idx="42">
                  <c:v>Saudi Arabia</c:v>
                </c:pt>
                <c:pt idx="43">
                  <c:v>South Africa</c:v>
                </c:pt>
              </c:strCache>
            </c:strRef>
          </c:cat>
          <c:val>
            <c:numRef>
              <c:f>Related_figure!$B$36:$B$79</c:f>
              <c:numCache>
                <c:formatCode>0.0</c:formatCode>
                <c:ptCount val="44"/>
                <c:pt idx="0">
                  <c:v>85.707409503396818</c:v>
                </c:pt>
                <c:pt idx="1">
                  <c:v>83.178370457009649</c:v>
                </c:pt>
                <c:pt idx="2">
                  <c:v>81.523870317956636</c:v>
                </c:pt>
                <c:pt idx="3">
                  <c:v>81.022648322457144</c:v>
                </c:pt>
                <c:pt idx="4">
                  <c:v>80.850210370075715</c:v>
                </c:pt>
                <c:pt idx="5">
                  <c:v>79.925267698704644</c:v>
                </c:pt>
                <c:pt idx="6">
                  <c:v>79.893475366178421</c:v>
                </c:pt>
                <c:pt idx="7">
                  <c:v>79.459800518166247</c:v>
                </c:pt>
                <c:pt idx="8">
                  <c:v>79.394146100132872</c:v>
                </c:pt>
                <c:pt idx="9">
                  <c:v>75.637770820496598</c:v>
                </c:pt>
                <c:pt idx="10">
                  <c:v>74.575108257855618</c:v>
                </c:pt>
                <c:pt idx="11">
                  <c:v>73.398110406243816</c:v>
                </c:pt>
                <c:pt idx="12">
                  <c:v>72.9334212805025</c:v>
                </c:pt>
                <c:pt idx="13">
                  <c:v>71.722496197857069</c:v>
                </c:pt>
                <c:pt idx="14">
                  <c:v>70.926555546798625</c:v>
                </c:pt>
                <c:pt idx="15">
                  <c:v>70.902690072862868</c:v>
                </c:pt>
                <c:pt idx="16">
                  <c:v>70.902393442673628</c:v>
                </c:pt>
                <c:pt idx="17">
                  <c:v>70.74110309186068</c:v>
                </c:pt>
                <c:pt idx="18">
                  <c:v>70.520312710459137</c:v>
                </c:pt>
                <c:pt idx="19">
                  <c:v>70.438988665973142</c:v>
                </c:pt>
                <c:pt idx="20">
                  <c:v>70.037179387964926</c:v>
                </c:pt>
                <c:pt idx="21">
                  <c:v>69.008462217979911</c:v>
                </c:pt>
                <c:pt idx="22">
                  <c:v>68.936892313337012</c:v>
                </c:pt>
                <c:pt idx="23">
                  <c:v>67.094663367579827</c:v>
                </c:pt>
                <c:pt idx="24">
                  <c:v>66.079460657860835</c:v>
                </c:pt>
                <c:pt idx="25">
                  <c:v>63.797966318635112</c:v>
                </c:pt>
                <c:pt idx="26">
                  <c:v>63.234360805339307</c:v>
                </c:pt>
                <c:pt idx="27">
                  <c:v>62.240390467324772</c:v>
                </c:pt>
                <c:pt idx="28">
                  <c:v>61.700116670262076</c:v>
                </c:pt>
                <c:pt idx="29">
                  <c:v>60.570542331169783</c:v>
                </c:pt>
                <c:pt idx="30">
                  <c:v>59.34795317662094</c:v>
                </c:pt>
                <c:pt idx="31">
                  <c:v>59.15151477917663</c:v>
                </c:pt>
                <c:pt idx="32">
                  <c:v>57.604007103630003</c:v>
                </c:pt>
                <c:pt idx="33">
                  <c:v>46.797724990449318</c:v>
                </c:pt>
                <c:pt idx="34">
                  <c:v>37.998906506287589</c:v>
                </c:pt>
                <c:pt idx="36">
                  <c:v>70.345939825352943</c:v>
                </c:pt>
                <c:pt idx="37">
                  <c:v>70.330322214462143</c:v>
                </c:pt>
                <c:pt idx="38">
                  <c:v>66.208898953418213</c:v>
                </c:pt>
                <c:pt idx="39">
                  <c:v>62.683793688122627</c:v>
                </c:pt>
                <c:pt idx="40">
                  <c:v>58.774267670643383</c:v>
                </c:pt>
                <c:pt idx="41">
                  <c:v>59.62009546230037</c:v>
                </c:pt>
                <c:pt idx="42" formatCode="_(* #,##0.0_);_(* \(#,##0.0\);_(* &quot;-&quot;??_);_(@_)">
                  <c:v>54.785508207968768</c:v>
                </c:pt>
                <c:pt idx="43">
                  <c:v>49.83368896922741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Related_figure!$C$35</c:f>
              <c:strCache>
                <c:ptCount val="1"/>
                <c:pt idx="0">
                  <c:v>60-64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635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Related_figure!$A$36:$A$79</c:f>
              <c:strCache>
                <c:ptCount val="44"/>
                <c:pt idx="0">
                  <c:v>Iceland</c:v>
                </c:pt>
                <c:pt idx="1">
                  <c:v>Sweden</c:v>
                </c:pt>
                <c:pt idx="2">
                  <c:v>Switzerland</c:v>
                </c:pt>
                <c:pt idx="3">
                  <c:v>Czech Republic</c:v>
                </c:pt>
                <c:pt idx="4">
                  <c:v>Denmark</c:v>
                </c:pt>
                <c:pt idx="5">
                  <c:v>New Zealand</c:v>
                </c:pt>
                <c:pt idx="6">
                  <c:v>Japan</c:v>
                </c:pt>
                <c:pt idx="7">
                  <c:v>Norway</c:v>
                </c:pt>
                <c:pt idx="8">
                  <c:v>Germany</c:v>
                </c:pt>
                <c:pt idx="9">
                  <c:v>Finland</c:v>
                </c:pt>
                <c:pt idx="10">
                  <c:v>Estonia</c:v>
                </c:pt>
                <c:pt idx="11">
                  <c:v>United Kingdom</c:v>
                </c:pt>
                <c:pt idx="12">
                  <c:v>Netherlands</c:v>
                </c:pt>
                <c:pt idx="13">
                  <c:v>Israel</c:v>
                </c:pt>
                <c:pt idx="14">
                  <c:v>Korea</c:v>
                </c:pt>
                <c:pt idx="15">
                  <c:v>Latvia</c:v>
                </c:pt>
                <c:pt idx="16">
                  <c:v>Canada</c:v>
                </c:pt>
                <c:pt idx="17">
                  <c:v>France</c:v>
                </c:pt>
                <c:pt idx="18">
                  <c:v>Slovak Republic</c:v>
                </c:pt>
                <c:pt idx="19">
                  <c:v>Australia</c:v>
                </c:pt>
                <c:pt idx="20">
                  <c:v>Hungary</c:v>
                </c:pt>
                <c:pt idx="21">
                  <c:v>Chile</c:v>
                </c:pt>
                <c:pt idx="22">
                  <c:v>United States</c:v>
                </c:pt>
                <c:pt idx="23">
                  <c:v>Austria</c:v>
                </c:pt>
                <c:pt idx="24">
                  <c:v>Ireland</c:v>
                </c:pt>
                <c:pt idx="25">
                  <c:v>Portugal</c:v>
                </c:pt>
                <c:pt idx="26">
                  <c:v>Belgium</c:v>
                </c:pt>
                <c:pt idx="27">
                  <c:v>Italy</c:v>
                </c:pt>
                <c:pt idx="28">
                  <c:v>Poland</c:v>
                </c:pt>
                <c:pt idx="29">
                  <c:v>Mexico</c:v>
                </c:pt>
                <c:pt idx="30">
                  <c:v>Spain</c:v>
                </c:pt>
                <c:pt idx="31">
                  <c:v>Luxembourg</c:v>
                </c:pt>
                <c:pt idx="32">
                  <c:v>Slovenia</c:v>
                </c:pt>
                <c:pt idx="33">
                  <c:v>Greece</c:v>
                </c:pt>
                <c:pt idx="34">
                  <c:v>Turkey</c:v>
                </c:pt>
                <c:pt idx="36">
                  <c:v>Indonesia</c:v>
                </c:pt>
                <c:pt idx="37">
                  <c:v>Argentina</c:v>
                </c:pt>
                <c:pt idx="38">
                  <c:v>China</c:v>
                </c:pt>
                <c:pt idx="39">
                  <c:v>Russian Federation</c:v>
                </c:pt>
                <c:pt idx="40">
                  <c:v>India</c:v>
                </c:pt>
                <c:pt idx="41">
                  <c:v>Brazil</c:v>
                </c:pt>
                <c:pt idx="42">
                  <c:v>Saudi Arabia</c:v>
                </c:pt>
                <c:pt idx="43">
                  <c:v>South Africa</c:v>
                </c:pt>
              </c:strCache>
            </c:strRef>
          </c:cat>
          <c:val>
            <c:numRef>
              <c:f>Related_figure!$C$36:$C$79</c:f>
              <c:numCache>
                <c:formatCode>0.0</c:formatCode>
                <c:ptCount val="44"/>
                <c:pt idx="0">
                  <c:v>82.902690934348101</c:v>
                </c:pt>
                <c:pt idx="1">
                  <c:v>67.677486579696463</c:v>
                </c:pt>
                <c:pt idx="2">
                  <c:v>59.570725540598133</c:v>
                </c:pt>
                <c:pt idx="3">
                  <c:v>38.34196364948906</c:v>
                </c:pt>
                <c:pt idx="4">
                  <c:v>54.70446677580204</c:v>
                </c:pt>
                <c:pt idx="5">
                  <c:v>71.713616645548029</c:v>
                </c:pt>
                <c:pt idx="6">
                  <c:v>63.602941176470587</c:v>
                </c:pt>
                <c:pt idx="7">
                  <c:v>65.223321193760668</c:v>
                </c:pt>
                <c:pt idx="8">
                  <c:v>56.03086606354664</c:v>
                </c:pt>
                <c:pt idx="9">
                  <c:v>47.373802025546361</c:v>
                </c:pt>
                <c:pt idx="10">
                  <c:v>55.042507995972521</c:v>
                </c:pt>
                <c:pt idx="11">
                  <c:v>52.245386425360572</c:v>
                </c:pt>
                <c:pt idx="12">
                  <c:v>52.955735654617598</c:v>
                </c:pt>
                <c:pt idx="13">
                  <c:v>61.062061056164438</c:v>
                </c:pt>
                <c:pt idx="14">
                  <c:v>59.63402613353481</c:v>
                </c:pt>
                <c:pt idx="15">
                  <c:v>51.530483403421137</c:v>
                </c:pt>
                <c:pt idx="16">
                  <c:v>50.960728774693713</c:v>
                </c:pt>
                <c:pt idx="17">
                  <c:v>27.898253296776652</c:v>
                </c:pt>
                <c:pt idx="18">
                  <c:v>26.965636098225421</c:v>
                </c:pt>
                <c:pt idx="19">
                  <c:v>53.496580332868803</c:v>
                </c:pt>
                <c:pt idx="20">
                  <c:v>32.174383218584623</c:v>
                </c:pt>
                <c:pt idx="21">
                  <c:v>57.59111232773688</c:v>
                </c:pt>
                <c:pt idx="22">
                  <c:v>53.799220672682523</c:v>
                </c:pt>
                <c:pt idx="23">
                  <c:v>26.93166205464653</c:v>
                </c:pt>
                <c:pt idx="24">
                  <c:v>47.038772634262791</c:v>
                </c:pt>
                <c:pt idx="25">
                  <c:v>39.29119345030427</c:v>
                </c:pt>
                <c:pt idx="26">
                  <c:v>25.581189127637639</c:v>
                </c:pt>
                <c:pt idx="27">
                  <c:v>36.917229470810597</c:v>
                </c:pt>
                <c:pt idx="28">
                  <c:v>30.50440434800533</c:v>
                </c:pt>
                <c:pt idx="29">
                  <c:v>48.018960116791753</c:v>
                </c:pt>
                <c:pt idx="30">
                  <c:v>36.807683689464092</c:v>
                </c:pt>
                <c:pt idx="31">
                  <c:v>13.84888861774856</c:v>
                </c:pt>
                <c:pt idx="32">
                  <c:v>18.116459557952741</c:v>
                </c:pt>
                <c:pt idx="33">
                  <c:v>25.25949459959968</c:v>
                </c:pt>
                <c:pt idx="34">
                  <c:v>28.24806201550388</c:v>
                </c:pt>
                <c:pt idx="36">
                  <c:v>61.885412201481522</c:v>
                </c:pt>
                <c:pt idx="37">
                  <c:v>53.422010722682764</c:v>
                </c:pt>
                <c:pt idx="38">
                  <c:v>49.143180578165349</c:v>
                </c:pt>
                <c:pt idx="39">
                  <c:v>31.143107251508638</c:v>
                </c:pt>
                <c:pt idx="40">
                  <c:v>45.674579175416838</c:v>
                </c:pt>
                <c:pt idx="41">
                  <c:v>44.062126263303973</c:v>
                </c:pt>
                <c:pt idx="42" formatCode="_(* #,##0.0_);_(* \(#,##0.0\);_(* &quot;-&quot;??_);_(@_)">
                  <c:v>34.371387602726315</c:v>
                </c:pt>
                <c:pt idx="43">
                  <c:v>25.74951428306986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Related_figure!$D$35</c:f>
              <c:strCache>
                <c:ptCount val="1"/>
                <c:pt idx="0">
                  <c:v>65-69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20000"/>
                  <a:lumOff val="80000"/>
                </a:schemeClr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Related_figure!$A$36:$A$79</c:f>
              <c:strCache>
                <c:ptCount val="44"/>
                <c:pt idx="0">
                  <c:v>Iceland</c:v>
                </c:pt>
                <c:pt idx="1">
                  <c:v>Sweden</c:v>
                </c:pt>
                <c:pt idx="2">
                  <c:v>Switzerland</c:v>
                </c:pt>
                <c:pt idx="3">
                  <c:v>Czech Republic</c:v>
                </c:pt>
                <c:pt idx="4">
                  <c:v>Denmark</c:v>
                </c:pt>
                <c:pt idx="5">
                  <c:v>New Zealand</c:v>
                </c:pt>
                <c:pt idx="6">
                  <c:v>Japan</c:v>
                </c:pt>
                <c:pt idx="7">
                  <c:v>Norway</c:v>
                </c:pt>
                <c:pt idx="8">
                  <c:v>Germany</c:v>
                </c:pt>
                <c:pt idx="9">
                  <c:v>Finland</c:v>
                </c:pt>
                <c:pt idx="10">
                  <c:v>Estonia</c:v>
                </c:pt>
                <c:pt idx="11">
                  <c:v>United Kingdom</c:v>
                </c:pt>
                <c:pt idx="12">
                  <c:v>Netherlands</c:v>
                </c:pt>
                <c:pt idx="13">
                  <c:v>Israel</c:v>
                </c:pt>
                <c:pt idx="14">
                  <c:v>Korea</c:v>
                </c:pt>
                <c:pt idx="15">
                  <c:v>Latvia</c:v>
                </c:pt>
                <c:pt idx="16">
                  <c:v>Canada</c:v>
                </c:pt>
                <c:pt idx="17">
                  <c:v>France</c:v>
                </c:pt>
                <c:pt idx="18">
                  <c:v>Slovak Republic</c:v>
                </c:pt>
                <c:pt idx="19">
                  <c:v>Australia</c:v>
                </c:pt>
                <c:pt idx="20">
                  <c:v>Hungary</c:v>
                </c:pt>
                <c:pt idx="21">
                  <c:v>Chile</c:v>
                </c:pt>
                <c:pt idx="22">
                  <c:v>United States</c:v>
                </c:pt>
                <c:pt idx="23">
                  <c:v>Austria</c:v>
                </c:pt>
                <c:pt idx="24">
                  <c:v>Ireland</c:v>
                </c:pt>
                <c:pt idx="25">
                  <c:v>Portugal</c:v>
                </c:pt>
                <c:pt idx="26">
                  <c:v>Belgium</c:v>
                </c:pt>
                <c:pt idx="27">
                  <c:v>Italy</c:v>
                </c:pt>
                <c:pt idx="28">
                  <c:v>Poland</c:v>
                </c:pt>
                <c:pt idx="29">
                  <c:v>Mexico</c:v>
                </c:pt>
                <c:pt idx="30">
                  <c:v>Spain</c:v>
                </c:pt>
                <c:pt idx="31">
                  <c:v>Luxembourg</c:v>
                </c:pt>
                <c:pt idx="32">
                  <c:v>Slovenia</c:v>
                </c:pt>
                <c:pt idx="33">
                  <c:v>Greece</c:v>
                </c:pt>
                <c:pt idx="34">
                  <c:v>Turkey</c:v>
                </c:pt>
                <c:pt idx="36">
                  <c:v>Indonesia</c:v>
                </c:pt>
                <c:pt idx="37">
                  <c:v>Argentina</c:v>
                </c:pt>
                <c:pt idx="38">
                  <c:v>China</c:v>
                </c:pt>
                <c:pt idx="39">
                  <c:v>Russian Federation</c:v>
                </c:pt>
                <c:pt idx="40">
                  <c:v>India</c:v>
                </c:pt>
                <c:pt idx="41">
                  <c:v>Brazil</c:v>
                </c:pt>
                <c:pt idx="42">
                  <c:v>Saudi Arabia</c:v>
                </c:pt>
                <c:pt idx="43">
                  <c:v>South Africa</c:v>
                </c:pt>
              </c:strCache>
            </c:strRef>
          </c:cat>
          <c:val>
            <c:numRef>
              <c:f>Related_figure!$D$36:$D$79</c:f>
              <c:numCache>
                <c:formatCode>0.0</c:formatCode>
                <c:ptCount val="44"/>
                <c:pt idx="0">
                  <c:v>56.278763650561302</c:v>
                </c:pt>
                <c:pt idx="1">
                  <c:v>22.030980410551241</c:v>
                </c:pt>
                <c:pt idx="2">
                  <c:v>22.903139898988201</c:v>
                </c:pt>
                <c:pt idx="3">
                  <c:v>12.223557090580609</c:v>
                </c:pt>
                <c:pt idx="4">
                  <c:v>19.07384233645519</c:v>
                </c:pt>
                <c:pt idx="5">
                  <c:v>42.615851152986913</c:v>
                </c:pt>
                <c:pt idx="6">
                  <c:v>42.772861356932147</c:v>
                </c:pt>
                <c:pt idx="7">
                  <c:v>27.972532911035639</c:v>
                </c:pt>
                <c:pt idx="8">
                  <c:v>15.503986051042631</c:v>
                </c:pt>
                <c:pt idx="9">
                  <c:v>13.80157479350172</c:v>
                </c:pt>
                <c:pt idx="10">
                  <c:v>31.81861325680336</c:v>
                </c:pt>
                <c:pt idx="11">
                  <c:v>21.027834438879641</c:v>
                </c:pt>
                <c:pt idx="12">
                  <c:v>13.14268848646028</c:v>
                </c:pt>
                <c:pt idx="13">
                  <c:v>39.284807533507468</c:v>
                </c:pt>
                <c:pt idx="14">
                  <c:v>44.96446987227862</c:v>
                </c:pt>
                <c:pt idx="15">
                  <c:v>19.58080552815408</c:v>
                </c:pt>
                <c:pt idx="16">
                  <c:v>24.908557317046562</c:v>
                </c:pt>
                <c:pt idx="17">
                  <c:v>6.3300124759383571</c:v>
                </c:pt>
                <c:pt idx="18">
                  <c:v>5.5703593386185357</c:v>
                </c:pt>
                <c:pt idx="19">
                  <c:v>25.859004272440419</c:v>
                </c:pt>
                <c:pt idx="20">
                  <c:v>5.2531828840248727</c:v>
                </c:pt>
                <c:pt idx="21">
                  <c:v>39.868828193863123</c:v>
                </c:pt>
                <c:pt idx="22">
                  <c:v>30.992082533589251</c:v>
                </c:pt>
                <c:pt idx="23">
                  <c:v>8.6439579873252903</c:v>
                </c:pt>
                <c:pt idx="24">
                  <c:v>19.400096052118769</c:v>
                </c:pt>
                <c:pt idx="25">
                  <c:v>18.837441642882631</c:v>
                </c:pt>
                <c:pt idx="26">
                  <c:v>4.6846730756926451</c:v>
                </c:pt>
                <c:pt idx="27">
                  <c:v>9.0967622939458845</c:v>
                </c:pt>
                <c:pt idx="28">
                  <c:v>9.8638857879827881</c:v>
                </c:pt>
                <c:pt idx="29">
                  <c:v>38.637778768774893</c:v>
                </c:pt>
                <c:pt idx="30">
                  <c:v>5.2770167501127876</c:v>
                </c:pt>
                <c:pt idx="31">
                  <c:v>0</c:v>
                </c:pt>
                <c:pt idx="32">
                  <c:v>5.2109802282764486</c:v>
                </c:pt>
                <c:pt idx="33">
                  <c:v>8.6866242220870351</c:v>
                </c:pt>
                <c:pt idx="34">
                  <c:v>19.53671328671329</c:v>
                </c:pt>
                <c:pt idx="36">
                  <c:v>50.567140100118522</c:v>
                </c:pt>
                <c:pt idx="37">
                  <c:v>30.139644668043548</c:v>
                </c:pt>
                <c:pt idx="38">
                  <c:v>36.011945101289577</c:v>
                </c:pt>
                <c:pt idx="39">
                  <c:v>0</c:v>
                </c:pt>
                <c:pt idx="40">
                  <c:v>35.827688191240007</c:v>
                </c:pt>
                <c:pt idx="41">
                  <c:v>28.142925284011241</c:v>
                </c:pt>
                <c:pt idx="42" formatCode="_(* #,##0.0_);_(* \(#,##0.0\);_(* &quot;-&quot;??_);_(@_)">
                  <c:v>21.4174456767742</c:v>
                </c:pt>
                <c:pt idx="43">
                  <c:v>9.6739311125438441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59879936"/>
        <c:axId val="159883264"/>
      </c:lineChart>
      <c:lineChart>
        <c:grouping val="standard"/>
        <c:varyColors val="0"/>
        <c:ser>
          <c:idx val="3"/>
          <c:order val="3"/>
          <c:tx>
            <c:strRef>
              <c:f>Related_figure!$E$35</c:f>
              <c:strCache>
                <c:ptCount val="1"/>
                <c:pt idx="0">
                  <c:v>OECD 55-59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Related_figure!$A$36:$A$79</c:f>
              <c:strCache>
                <c:ptCount val="44"/>
                <c:pt idx="0">
                  <c:v>Iceland</c:v>
                </c:pt>
                <c:pt idx="1">
                  <c:v>Sweden</c:v>
                </c:pt>
                <c:pt idx="2">
                  <c:v>Switzerland</c:v>
                </c:pt>
                <c:pt idx="3">
                  <c:v>Czech Republic</c:v>
                </c:pt>
                <c:pt idx="4">
                  <c:v>Denmark</c:v>
                </c:pt>
                <c:pt idx="5">
                  <c:v>New Zealand</c:v>
                </c:pt>
                <c:pt idx="6">
                  <c:v>Japan</c:v>
                </c:pt>
                <c:pt idx="7">
                  <c:v>Norway</c:v>
                </c:pt>
                <c:pt idx="8">
                  <c:v>Germany</c:v>
                </c:pt>
                <c:pt idx="9">
                  <c:v>Finland</c:v>
                </c:pt>
                <c:pt idx="10">
                  <c:v>Estonia</c:v>
                </c:pt>
                <c:pt idx="11">
                  <c:v>United Kingdom</c:v>
                </c:pt>
                <c:pt idx="12">
                  <c:v>Netherlands</c:v>
                </c:pt>
                <c:pt idx="13">
                  <c:v>Israel</c:v>
                </c:pt>
                <c:pt idx="14">
                  <c:v>Korea</c:v>
                </c:pt>
                <c:pt idx="15">
                  <c:v>Latvia</c:v>
                </c:pt>
                <c:pt idx="16">
                  <c:v>Canada</c:v>
                </c:pt>
                <c:pt idx="17">
                  <c:v>France</c:v>
                </c:pt>
                <c:pt idx="18">
                  <c:v>Slovak Republic</c:v>
                </c:pt>
                <c:pt idx="19">
                  <c:v>Australia</c:v>
                </c:pt>
                <c:pt idx="20">
                  <c:v>Hungary</c:v>
                </c:pt>
                <c:pt idx="21">
                  <c:v>Chile</c:v>
                </c:pt>
                <c:pt idx="22">
                  <c:v>United States</c:v>
                </c:pt>
                <c:pt idx="23">
                  <c:v>Austria</c:v>
                </c:pt>
                <c:pt idx="24">
                  <c:v>Ireland</c:v>
                </c:pt>
                <c:pt idx="25">
                  <c:v>Portugal</c:v>
                </c:pt>
                <c:pt idx="26">
                  <c:v>Belgium</c:v>
                </c:pt>
                <c:pt idx="27">
                  <c:v>Italy</c:v>
                </c:pt>
                <c:pt idx="28">
                  <c:v>Poland</c:v>
                </c:pt>
                <c:pt idx="29">
                  <c:v>Mexico</c:v>
                </c:pt>
                <c:pt idx="30">
                  <c:v>Spain</c:v>
                </c:pt>
                <c:pt idx="31">
                  <c:v>Luxembourg</c:v>
                </c:pt>
                <c:pt idx="32">
                  <c:v>Slovenia</c:v>
                </c:pt>
                <c:pt idx="33">
                  <c:v>Greece</c:v>
                </c:pt>
                <c:pt idx="34">
                  <c:v>Turkey</c:v>
                </c:pt>
                <c:pt idx="36">
                  <c:v>Indonesia</c:v>
                </c:pt>
                <c:pt idx="37">
                  <c:v>Argentina</c:v>
                </c:pt>
                <c:pt idx="38">
                  <c:v>China</c:v>
                </c:pt>
                <c:pt idx="39">
                  <c:v>Russian Federation</c:v>
                </c:pt>
                <c:pt idx="40">
                  <c:v>India</c:v>
                </c:pt>
                <c:pt idx="41">
                  <c:v>Brazil</c:v>
                </c:pt>
                <c:pt idx="42">
                  <c:v>Saudi Arabia</c:v>
                </c:pt>
                <c:pt idx="43">
                  <c:v>South Africa</c:v>
                </c:pt>
              </c:strCache>
            </c:strRef>
          </c:cat>
          <c:val>
            <c:numRef>
              <c:f>Related_figure!$E$36:$E$79</c:f>
              <c:numCache>
                <c:formatCode>0.0</c:formatCode>
                <c:ptCount val="44"/>
                <c:pt idx="0">
                  <c:v>69.635836864036563</c:v>
                </c:pt>
                <c:pt idx="1">
                  <c:v>69.635836864036563</c:v>
                </c:pt>
                <c:pt idx="2">
                  <c:v>69.635836864036563</c:v>
                </c:pt>
                <c:pt idx="3">
                  <c:v>69.635836864036563</c:v>
                </c:pt>
                <c:pt idx="4">
                  <c:v>69.635836864036563</c:v>
                </c:pt>
                <c:pt idx="5">
                  <c:v>69.635836864036563</c:v>
                </c:pt>
                <c:pt idx="6">
                  <c:v>69.635836864036563</c:v>
                </c:pt>
                <c:pt idx="7">
                  <c:v>69.635836864036563</c:v>
                </c:pt>
                <c:pt idx="8">
                  <c:v>69.635836864036563</c:v>
                </c:pt>
                <c:pt idx="9">
                  <c:v>69.635836864036563</c:v>
                </c:pt>
                <c:pt idx="10">
                  <c:v>69.635836864036563</c:v>
                </c:pt>
                <c:pt idx="11">
                  <c:v>69.635836864036563</c:v>
                </c:pt>
                <c:pt idx="12">
                  <c:v>69.635836864036563</c:v>
                </c:pt>
                <c:pt idx="13">
                  <c:v>69.635836864036563</c:v>
                </c:pt>
                <c:pt idx="14">
                  <c:v>69.635836864036563</c:v>
                </c:pt>
                <c:pt idx="15">
                  <c:v>69.635836864036563</c:v>
                </c:pt>
                <c:pt idx="16">
                  <c:v>69.635836864036563</c:v>
                </c:pt>
                <c:pt idx="17">
                  <c:v>69.635836864036563</c:v>
                </c:pt>
                <c:pt idx="18">
                  <c:v>69.635836864036563</c:v>
                </c:pt>
                <c:pt idx="19">
                  <c:v>69.635836864036563</c:v>
                </c:pt>
                <c:pt idx="20">
                  <c:v>69.635836864036563</c:v>
                </c:pt>
                <c:pt idx="21">
                  <c:v>69.635836864036563</c:v>
                </c:pt>
                <c:pt idx="22">
                  <c:v>69.635836864036563</c:v>
                </c:pt>
                <c:pt idx="23">
                  <c:v>69.635836864036563</c:v>
                </c:pt>
                <c:pt idx="24">
                  <c:v>69.635836864036563</c:v>
                </c:pt>
                <c:pt idx="25">
                  <c:v>69.635836864036563</c:v>
                </c:pt>
                <c:pt idx="26">
                  <c:v>69.635836864036563</c:v>
                </c:pt>
                <c:pt idx="27">
                  <c:v>69.635836864036563</c:v>
                </c:pt>
                <c:pt idx="28">
                  <c:v>69.635836864036563</c:v>
                </c:pt>
                <c:pt idx="29">
                  <c:v>69.635836864036563</c:v>
                </c:pt>
                <c:pt idx="30">
                  <c:v>69.635836864036563</c:v>
                </c:pt>
                <c:pt idx="31">
                  <c:v>69.635836864036563</c:v>
                </c:pt>
                <c:pt idx="32">
                  <c:v>69.635836864036563</c:v>
                </c:pt>
                <c:pt idx="33">
                  <c:v>69.635836864036563</c:v>
                </c:pt>
                <c:pt idx="34">
                  <c:v>69.635836864036563</c:v>
                </c:pt>
                <c:pt idx="35">
                  <c:v>69.635836864036563</c:v>
                </c:pt>
                <c:pt idx="36">
                  <c:v>69.635836864036563</c:v>
                </c:pt>
                <c:pt idx="37">
                  <c:v>69.635836864036563</c:v>
                </c:pt>
                <c:pt idx="38">
                  <c:v>69.635836864036563</c:v>
                </c:pt>
                <c:pt idx="39">
                  <c:v>69.635836864036563</c:v>
                </c:pt>
                <c:pt idx="40">
                  <c:v>69.635836864036563</c:v>
                </c:pt>
                <c:pt idx="41">
                  <c:v>69.635836864036563</c:v>
                </c:pt>
                <c:pt idx="42">
                  <c:v>69.635836864036563</c:v>
                </c:pt>
                <c:pt idx="43">
                  <c:v>69.635836864036563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Related_figure!$F$35</c:f>
              <c:strCache>
                <c:ptCount val="1"/>
                <c:pt idx="0">
                  <c:v>OECD 60-64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Related_figure!$A$36:$A$79</c:f>
              <c:strCache>
                <c:ptCount val="44"/>
                <c:pt idx="0">
                  <c:v>Iceland</c:v>
                </c:pt>
                <c:pt idx="1">
                  <c:v>Sweden</c:v>
                </c:pt>
                <c:pt idx="2">
                  <c:v>Switzerland</c:v>
                </c:pt>
                <c:pt idx="3">
                  <c:v>Czech Republic</c:v>
                </c:pt>
                <c:pt idx="4">
                  <c:v>Denmark</c:v>
                </c:pt>
                <c:pt idx="5">
                  <c:v>New Zealand</c:v>
                </c:pt>
                <c:pt idx="6">
                  <c:v>Japan</c:v>
                </c:pt>
                <c:pt idx="7">
                  <c:v>Norway</c:v>
                </c:pt>
                <c:pt idx="8">
                  <c:v>Germany</c:v>
                </c:pt>
                <c:pt idx="9">
                  <c:v>Finland</c:v>
                </c:pt>
                <c:pt idx="10">
                  <c:v>Estonia</c:v>
                </c:pt>
                <c:pt idx="11">
                  <c:v>United Kingdom</c:v>
                </c:pt>
                <c:pt idx="12">
                  <c:v>Netherlands</c:v>
                </c:pt>
                <c:pt idx="13">
                  <c:v>Israel</c:v>
                </c:pt>
                <c:pt idx="14">
                  <c:v>Korea</c:v>
                </c:pt>
                <c:pt idx="15">
                  <c:v>Latvia</c:v>
                </c:pt>
                <c:pt idx="16">
                  <c:v>Canada</c:v>
                </c:pt>
                <c:pt idx="17">
                  <c:v>France</c:v>
                </c:pt>
                <c:pt idx="18">
                  <c:v>Slovak Republic</c:v>
                </c:pt>
                <c:pt idx="19">
                  <c:v>Australia</c:v>
                </c:pt>
                <c:pt idx="20">
                  <c:v>Hungary</c:v>
                </c:pt>
                <c:pt idx="21">
                  <c:v>Chile</c:v>
                </c:pt>
                <c:pt idx="22">
                  <c:v>United States</c:v>
                </c:pt>
                <c:pt idx="23">
                  <c:v>Austria</c:v>
                </c:pt>
                <c:pt idx="24">
                  <c:v>Ireland</c:v>
                </c:pt>
                <c:pt idx="25">
                  <c:v>Portugal</c:v>
                </c:pt>
                <c:pt idx="26">
                  <c:v>Belgium</c:v>
                </c:pt>
                <c:pt idx="27">
                  <c:v>Italy</c:v>
                </c:pt>
                <c:pt idx="28">
                  <c:v>Poland</c:v>
                </c:pt>
                <c:pt idx="29">
                  <c:v>Mexico</c:v>
                </c:pt>
                <c:pt idx="30">
                  <c:v>Spain</c:v>
                </c:pt>
                <c:pt idx="31">
                  <c:v>Luxembourg</c:v>
                </c:pt>
                <c:pt idx="32">
                  <c:v>Slovenia</c:v>
                </c:pt>
                <c:pt idx="33">
                  <c:v>Greece</c:v>
                </c:pt>
                <c:pt idx="34">
                  <c:v>Turkey</c:v>
                </c:pt>
                <c:pt idx="36">
                  <c:v>Indonesia</c:v>
                </c:pt>
                <c:pt idx="37">
                  <c:v>Argentina</c:v>
                </c:pt>
                <c:pt idx="38">
                  <c:v>China</c:v>
                </c:pt>
                <c:pt idx="39">
                  <c:v>Russian Federation</c:v>
                </c:pt>
                <c:pt idx="40">
                  <c:v>India</c:v>
                </c:pt>
                <c:pt idx="41">
                  <c:v>Brazil</c:v>
                </c:pt>
                <c:pt idx="42">
                  <c:v>Saudi Arabia</c:v>
                </c:pt>
                <c:pt idx="43">
                  <c:v>South Africa</c:v>
                </c:pt>
              </c:strCache>
            </c:strRef>
          </c:cat>
          <c:val>
            <c:numRef>
              <c:f>Related_figure!$F$36:$F$79</c:f>
              <c:numCache>
                <c:formatCode>0.0</c:formatCode>
                <c:ptCount val="44"/>
                <c:pt idx="0">
                  <c:v>46.258914161662112</c:v>
                </c:pt>
                <c:pt idx="1">
                  <c:v>46.258914161662112</c:v>
                </c:pt>
                <c:pt idx="2">
                  <c:v>46.258914161662112</c:v>
                </c:pt>
                <c:pt idx="3">
                  <c:v>46.258914161662112</c:v>
                </c:pt>
                <c:pt idx="4">
                  <c:v>46.258914161662112</c:v>
                </c:pt>
                <c:pt idx="5">
                  <c:v>46.258914161662112</c:v>
                </c:pt>
                <c:pt idx="6">
                  <c:v>46.258914161662112</c:v>
                </c:pt>
                <c:pt idx="7">
                  <c:v>46.258914161662112</c:v>
                </c:pt>
                <c:pt idx="8">
                  <c:v>46.258914161662112</c:v>
                </c:pt>
                <c:pt idx="9">
                  <c:v>46.258914161662112</c:v>
                </c:pt>
                <c:pt idx="10">
                  <c:v>46.258914161662112</c:v>
                </c:pt>
                <c:pt idx="11">
                  <c:v>46.258914161662112</c:v>
                </c:pt>
                <c:pt idx="12">
                  <c:v>46.258914161662112</c:v>
                </c:pt>
                <c:pt idx="13">
                  <c:v>46.258914161662112</c:v>
                </c:pt>
                <c:pt idx="14">
                  <c:v>46.258914161662112</c:v>
                </c:pt>
                <c:pt idx="15">
                  <c:v>46.258914161662112</c:v>
                </c:pt>
                <c:pt idx="16">
                  <c:v>46.258914161662112</c:v>
                </c:pt>
                <c:pt idx="17">
                  <c:v>46.258914161662112</c:v>
                </c:pt>
                <c:pt idx="18">
                  <c:v>46.258914161662112</c:v>
                </c:pt>
                <c:pt idx="19">
                  <c:v>46.258914161662112</c:v>
                </c:pt>
                <c:pt idx="20">
                  <c:v>46.258914161662112</c:v>
                </c:pt>
                <c:pt idx="21">
                  <c:v>46.258914161662112</c:v>
                </c:pt>
                <c:pt idx="22">
                  <c:v>46.258914161662112</c:v>
                </c:pt>
                <c:pt idx="23">
                  <c:v>46.258914161662112</c:v>
                </c:pt>
                <c:pt idx="24">
                  <c:v>46.258914161662112</c:v>
                </c:pt>
                <c:pt idx="25">
                  <c:v>46.258914161662112</c:v>
                </c:pt>
                <c:pt idx="26">
                  <c:v>46.258914161662112</c:v>
                </c:pt>
                <c:pt idx="27">
                  <c:v>46.258914161662112</c:v>
                </c:pt>
                <c:pt idx="28">
                  <c:v>46.258914161662112</c:v>
                </c:pt>
                <c:pt idx="29">
                  <c:v>46.258914161662112</c:v>
                </c:pt>
                <c:pt idx="30">
                  <c:v>46.258914161662112</c:v>
                </c:pt>
                <c:pt idx="31">
                  <c:v>46.258914161662112</c:v>
                </c:pt>
                <c:pt idx="32">
                  <c:v>46.258914161662112</c:v>
                </c:pt>
                <c:pt idx="33">
                  <c:v>46.258914161662112</c:v>
                </c:pt>
                <c:pt idx="34">
                  <c:v>46.258914161662112</c:v>
                </c:pt>
                <c:pt idx="35">
                  <c:v>46.258914161662112</c:v>
                </c:pt>
                <c:pt idx="36">
                  <c:v>46.258914161662112</c:v>
                </c:pt>
                <c:pt idx="37">
                  <c:v>46.258914161662112</c:v>
                </c:pt>
                <c:pt idx="38">
                  <c:v>46.258914161662112</c:v>
                </c:pt>
                <c:pt idx="39">
                  <c:v>46.258914161662112</c:v>
                </c:pt>
                <c:pt idx="40">
                  <c:v>46.258914161662112</c:v>
                </c:pt>
                <c:pt idx="41">
                  <c:v>46.258914161662112</c:v>
                </c:pt>
                <c:pt idx="42">
                  <c:v>46.258914161662112</c:v>
                </c:pt>
                <c:pt idx="43">
                  <c:v>46.258914161662112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Related_figure!$G$35</c:f>
              <c:strCache>
                <c:ptCount val="1"/>
                <c:pt idx="0">
                  <c:v>OECD 65-69</c:v>
                </c:pt>
              </c:strCache>
            </c:strRef>
          </c:tx>
          <c:spPr>
            <a:ln w="19050" cap="rnd" cmpd="sng" algn="ctr">
              <a:solidFill>
                <a:schemeClr val="tx2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Related_figure!$A$36:$A$79</c:f>
              <c:strCache>
                <c:ptCount val="44"/>
                <c:pt idx="0">
                  <c:v>Iceland</c:v>
                </c:pt>
                <c:pt idx="1">
                  <c:v>Sweden</c:v>
                </c:pt>
                <c:pt idx="2">
                  <c:v>Switzerland</c:v>
                </c:pt>
                <c:pt idx="3">
                  <c:v>Czech Republic</c:v>
                </c:pt>
                <c:pt idx="4">
                  <c:v>Denmark</c:v>
                </c:pt>
                <c:pt idx="5">
                  <c:v>New Zealand</c:v>
                </c:pt>
                <c:pt idx="6">
                  <c:v>Japan</c:v>
                </c:pt>
                <c:pt idx="7">
                  <c:v>Norway</c:v>
                </c:pt>
                <c:pt idx="8">
                  <c:v>Germany</c:v>
                </c:pt>
                <c:pt idx="9">
                  <c:v>Finland</c:v>
                </c:pt>
                <c:pt idx="10">
                  <c:v>Estonia</c:v>
                </c:pt>
                <c:pt idx="11">
                  <c:v>United Kingdom</c:v>
                </c:pt>
                <c:pt idx="12">
                  <c:v>Netherlands</c:v>
                </c:pt>
                <c:pt idx="13">
                  <c:v>Israel</c:v>
                </c:pt>
                <c:pt idx="14">
                  <c:v>Korea</c:v>
                </c:pt>
                <c:pt idx="15">
                  <c:v>Latvia</c:v>
                </c:pt>
                <c:pt idx="16">
                  <c:v>Canada</c:v>
                </c:pt>
                <c:pt idx="17">
                  <c:v>France</c:v>
                </c:pt>
                <c:pt idx="18">
                  <c:v>Slovak Republic</c:v>
                </c:pt>
                <c:pt idx="19">
                  <c:v>Australia</c:v>
                </c:pt>
                <c:pt idx="20">
                  <c:v>Hungary</c:v>
                </c:pt>
                <c:pt idx="21">
                  <c:v>Chile</c:v>
                </c:pt>
                <c:pt idx="22">
                  <c:v>United States</c:v>
                </c:pt>
                <c:pt idx="23">
                  <c:v>Austria</c:v>
                </c:pt>
                <c:pt idx="24">
                  <c:v>Ireland</c:v>
                </c:pt>
                <c:pt idx="25">
                  <c:v>Portugal</c:v>
                </c:pt>
                <c:pt idx="26">
                  <c:v>Belgium</c:v>
                </c:pt>
                <c:pt idx="27">
                  <c:v>Italy</c:v>
                </c:pt>
                <c:pt idx="28">
                  <c:v>Poland</c:v>
                </c:pt>
                <c:pt idx="29">
                  <c:v>Mexico</c:v>
                </c:pt>
                <c:pt idx="30">
                  <c:v>Spain</c:v>
                </c:pt>
                <c:pt idx="31">
                  <c:v>Luxembourg</c:v>
                </c:pt>
                <c:pt idx="32">
                  <c:v>Slovenia</c:v>
                </c:pt>
                <c:pt idx="33">
                  <c:v>Greece</c:v>
                </c:pt>
                <c:pt idx="34">
                  <c:v>Turkey</c:v>
                </c:pt>
                <c:pt idx="36">
                  <c:v>Indonesia</c:v>
                </c:pt>
                <c:pt idx="37">
                  <c:v>Argentina</c:v>
                </c:pt>
                <c:pt idx="38">
                  <c:v>China</c:v>
                </c:pt>
                <c:pt idx="39">
                  <c:v>Russian Federation</c:v>
                </c:pt>
                <c:pt idx="40">
                  <c:v>India</c:v>
                </c:pt>
                <c:pt idx="41">
                  <c:v>Brazil</c:v>
                </c:pt>
                <c:pt idx="42">
                  <c:v>Saudi Arabia</c:v>
                </c:pt>
                <c:pt idx="43">
                  <c:v>South Africa</c:v>
                </c:pt>
              </c:strCache>
            </c:strRef>
          </c:cat>
          <c:val>
            <c:numRef>
              <c:f>Related_figure!$G$36:$G$79</c:f>
              <c:numCache>
                <c:formatCode>0.0</c:formatCode>
                <c:ptCount val="44"/>
                <c:pt idx="0">
                  <c:v>20.904407596575787</c:v>
                </c:pt>
                <c:pt idx="1">
                  <c:v>20.904407596575787</c:v>
                </c:pt>
                <c:pt idx="2">
                  <c:v>20.904407596575787</c:v>
                </c:pt>
                <c:pt idx="3">
                  <c:v>20.904407596575787</c:v>
                </c:pt>
                <c:pt idx="4">
                  <c:v>20.904407596575787</c:v>
                </c:pt>
                <c:pt idx="5">
                  <c:v>20.904407596575787</c:v>
                </c:pt>
                <c:pt idx="6">
                  <c:v>20.904407596575787</c:v>
                </c:pt>
                <c:pt idx="7">
                  <c:v>20.904407596575787</c:v>
                </c:pt>
                <c:pt idx="8">
                  <c:v>20.904407596575787</c:v>
                </c:pt>
                <c:pt idx="9">
                  <c:v>20.904407596575787</c:v>
                </c:pt>
                <c:pt idx="10">
                  <c:v>20.904407596575787</c:v>
                </c:pt>
                <c:pt idx="11">
                  <c:v>20.904407596575787</c:v>
                </c:pt>
                <c:pt idx="12">
                  <c:v>20.904407596575787</c:v>
                </c:pt>
                <c:pt idx="13">
                  <c:v>20.904407596575787</c:v>
                </c:pt>
                <c:pt idx="14">
                  <c:v>20.904407596575787</c:v>
                </c:pt>
                <c:pt idx="15">
                  <c:v>20.904407596575787</c:v>
                </c:pt>
                <c:pt idx="16">
                  <c:v>20.904407596575787</c:v>
                </c:pt>
                <c:pt idx="17">
                  <c:v>20.904407596575787</c:v>
                </c:pt>
                <c:pt idx="18">
                  <c:v>20.904407596575787</c:v>
                </c:pt>
                <c:pt idx="19">
                  <c:v>20.904407596575787</c:v>
                </c:pt>
                <c:pt idx="20">
                  <c:v>20.904407596575787</c:v>
                </c:pt>
                <c:pt idx="21">
                  <c:v>20.904407596575787</c:v>
                </c:pt>
                <c:pt idx="22">
                  <c:v>20.904407596575787</c:v>
                </c:pt>
                <c:pt idx="23">
                  <c:v>20.904407596575787</c:v>
                </c:pt>
                <c:pt idx="24">
                  <c:v>20.904407596575787</c:v>
                </c:pt>
                <c:pt idx="25">
                  <c:v>20.904407596575787</c:v>
                </c:pt>
                <c:pt idx="26">
                  <c:v>20.904407596575787</c:v>
                </c:pt>
                <c:pt idx="27">
                  <c:v>20.904407596575787</c:v>
                </c:pt>
                <c:pt idx="28">
                  <c:v>20.904407596575787</c:v>
                </c:pt>
                <c:pt idx="29">
                  <c:v>20.904407596575787</c:v>
                </c:pt>
                <c:pt idx="30">
                  <c:v>20.904407596575787</c:v>
                </c:pt>
                <c:pt idx="31">
                  <c:v>20.904407596575787</c:v>
                </c:pt>
                <c:pt idx="32">
                  <c:v>20.904407596575787</c:v>
                </c:pt>
                <c:pt idx="33">
                  <c:v>20.904407596575787</c:v>
                </c:pt>
                <c:pt idx="34">
                  <c:v>20.904407596575787</c:v>
                </c:pt>
                <c:pt idx="35">
                  <c:v>20.904407596575787</c:v>
                </c:pt>
                <c:pt idx="36">
                  <c:v>20.904407596575787</c:v>
                </c:pt>
                <c:pt idx="37">
                  <c:v>20.904407596575787</c:v>
                </c:pt>
                <c:pt idx="38">
                  <c:v>20.904407596575787</c:v>
                </c:pt>
                <c:pt idx="39">
                  <c:v>20.904407596575787</c:v>
                </c:pt>
                <c:pt idx="40">
                  <c:v>20.904407596575787</c:v>
                </c:pt>
                <c:pt idx="41">
                  <c:v>20.904407596575787</c:v>
                </c:pt>
                <c:pt idx="42">
                  <c:v>20.904407596575787</c:v>
                </c:pt>
                <c:pt idx="43">
                  <c:v>20.904407596575787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16032"/>
        <c:axId val="159885184"/>
      </c:lineChart>
      <c:catAx>
        <c:axId val="1598799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9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9883264"/>
        <c:crosses val="autoZero"/>
        <c:auto val="1"/>
        <c:lblAlgn val="ctr"/>
        <c:lblOffset val="0"/>
        <c:tickLblSkip val="1"/>
        <c:noMultiLvlLbl val="0"/>
      </c:catAx>
      <c:valAx>
        <c:axId val="159883264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9879936"/>
        <c:crosses val="autoZero"/>
        <c:crossBetween val="between"/>
      </c:valAx>
      <c:valAx>
        <c:axId val="159885184"/>
        <c:scaling>
          <c:orientation val="minMax"/>
          <c:max val="100"/>
        </c:scaling>
        <c:delete val="1"/>
        <c:axPos val="r"/>
        <c:numFmt formatCode="0" sourceLinked="0"/>
        <c:majorTickMark val="out"/>
        <c:minorTickMark val="none"/>
        <c:tickLblPos val="nextTo"/>
        <c:crossAx val="159916032"/>
        <c:crosses val="max"/>
        <c:crossBetween val="between"/>
      </c:valAx>
      <c:catAx>
        <c:axId val="159916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59885184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noFill/>
        </a:ln>
      </c:spPr>
    </c:plotArea>
    <c:legend>
      <c:legendPos val="t"/>
      <c:layout>
        <c:manualLayout>
          <c:xMode val="edge"/>
          <c:yMode val="edge"/>
          <c:x val="4.1301613461006491E-2"/>
          <c:y val="1.9920803043647736E-2"/>
          <c:w val="0.94439308055875104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9</xdr:col>
      <xdr:colOff>65738</xdr:colOff>
      <xdr:row>22</xdr:row>
      <xdr:rowOff>111698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0.04646</cdr:x>
      <cdr:y>0.01992</cdr:y>
    </cdr:from>
    <cdr:to>
      <cdr:x>0.98213</cdr:x>
      <cdr:y>0.08925</cdr:y>
    </cdr:to>
    <cdr:grpSp>
      <cdr:nvGrpSpPr>
        <cdr:cNvPr id="35" name="xlamLegendGroup1"/>
        <cdr:cNvGrpSpPr/>
      </cdr:nvGrpSpPr>
      <cdr:grpSpPr>
        <a:xfrm xmlns:a="http://schemas.openxmlformats.org/drawingml/2006/main">
          <a:off x="257952" y="50608"/>
          <a:ext cx="5194969" cy="176138"/>
          <a:chOff x="0" y="0"/>
          <a:chExt cx="5355384" cy="176800"/>
        </a:xfrm>
      </cdr:grpSpPr>
      <cdr:sp macro="" textlink="">
        <cdr:nvSpPr>
          <cdr:cNvPr id="36" name="xlamLegend1"/>
          <cdr:cNvSpPr/>
        </cdr:nvSpPr>
        <cdr:spPr>
          <a:xfrm xmlns:a="http://schemas.openxmlformats.org/drawingml/2006/main">
            <a:off x="0" y="0"/>
            <a:ext cx="5355384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37" name="xlamLegendEntry11"/>
          <cdr:cNvGrpSpPr/>
        </cdr:nvGrpSpPr>
        <cdr:grpSpPr>
          <a:xfrm xmlns:a="http://schemas.openxmlformats.org/drawingml/2006/main">
            <a:off x="1964470" y="40116"/>
            <a:ext cx="417339" cy="110417"/>
            <a:chOff x="1964471" y="40116"/>
            <a:chExt cx="417339" cy="110416"/>
          </a:xfrm>
        </cdr:grpSpPr>
        <cdr:sp macro="" textlink="">
          <cdr:nvSpPr>
            <cdr:cNvPr id="44" name="xlamLegendSymbol11"/>
            <cdr:cNvSpPr/>
          </cdr:nvSpPr>
          <cdr:spPr>
            <a:xfrm xmlns:a="http://schemas.openxmlformats.org/drawingml/2006/main">
              <a:off x="1964471" y="51875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5" name="xlamLegendText11"/>
            <cdr:cNvSpPr txBox="1"/>
          </cdr:nvSpPr>
          <cdr:spPr>
            <a:xfrm xmlns:a="http://schemas.openxmlformats.org/drawingml/2006/main">
              <a:off x="2173925" y="40116"/>
              <a:ext cx="207885" cy="11041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55-64</a:t>
              </a:r>
            </a:p>
          </cdr:txBody>
        </cdr:sp>
      </cdr:grpSp>
      <cdr:grpSp>
        <cdr:nvGrpSpPr>
          <cdr:cNvPr id="38" name="xlamLegendEntry21"/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  <cdr:grpSp>
        <cdr:nvGrpSpPr>
          <cdr:cNvPr id="39" name="xlamLegendEntry31"/>
          <cdr:cNvGrpSpPr/>
        </cdr:nvGrpSpPr>
        <cdr:grpSpPr>
          <a:xfrm xmlns:a="http://schemas.openxmlformats.org/drawingml/2006/main">
            <a:off x="3016304" y="37159"/>
            <a:ext cx="319154" cy="110416"/>
            <a:chOff x="3016304" y="37159"/>
            <a:chExt cx="319154" cy="110416"/>
          </a:xfrm>
        </cdr:grpSpPr>
        <cdr:sp macro="" textlink="">
          <cdr:nvSpPr>
            <cdr:cNvPr id="40" name="xlamLegendSymbol31"/>
            <cdr:cNvSpPr/>
          </cdr:nvSpPr>
          <cdr:spPr>
            <a:xfrm xmlns:a="http://schemas.openxmlformats.org/drawingml/2006/main">
              <a:off x="3016304" y="42677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000000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1" name="xlamLegendText31"/>
            <cdr:cNvSpPr txBox="1"/>
          </cdr:nvSpPr>
          <cdr:spPr>
            <a:xfrm xmlns:a="http://schemas.openxmlformats.org/drawingml/2006/main">
              <a:off x="3127573" y="37159"/>
              <a:ext cx="207885" cy="11041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25-54</a:t>
              </a:r>
            </a:p>
          </cdr:txBody>
        </cdr:sp>
      </cdr:grp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9</xdr:row>
      <xdr:rowOff>76200</xdr:rowOff>
    </xdr:from>
    <xdr:to>
      <xdr:col>10</xdr:col>
      <xdr:colOff>333375</xdr:colOff>
      <xdr:row>25</xdr:row>
      <xdr:rowOff>159322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2\calcul_B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\Content\TC_A7_EAG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PISA\Publications\PISA%202000%20Initial%20Report%20-%20Knowledge%20and%20Skills%20for%20Life\PISA%20Final%20Charts%20in%20Excel\Chapter%205\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ISA\EduExp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  <sheetName val="T_A7.3a (2)"/>
    </sheetNames>
    <sheetDataSet>
      <sheetData sheetId="0"/>
      <sheetData sheetId="1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pension_glance-20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.1787/pension_glance-2017-en" TargetMode="External"/><Relationship Id="rId2" Type="http://schemas.openxmlformats.org/officeDocument/2006/relationships/hyperlink" Target="http://dotstat.oecd.org/" TargetMode="External"/><Relationship Id="rId1" Type="http://schemas.openxmlformats.org/officeDocument/2006/relationships/hyperlink" Target="http://dotstat.oecd.org/OECDStat_Metadata/ShowMetadata.ashx?Dataset=LFS_SEXAGE_I_R&amp;ShowOnWeb=true&amp;Lang=en" TargetMode="External"/><Relationship Id="rId4" Type="http://schemas.openxmlformats.org/officeDocument/2006/relationships/hyperlink" Target="http://oe.cd/disclaimer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dotstat.oecd.org/" TargetMode="External"/><Relationship Id="rId2" Type="http://schemas.openxmlformats.org/officeDocument/2006/relationships/hyperlink" Target="http://dotstat.oecd.org/OECDStat_Metadata/ShowMetadata.ashx?Dataset=LFS_SEXAGE_I_R&amp;ShowOnWeb=true&amp;Lang=en" TargetMode="External"/><Relationship Id="rId1" Type="http://schemas.openxmlformats.org/officeDocument/2006/relationships/hyperlink" Target="http://dotstat.oecd.org/" TargetMode="External"/><Relationship Id="rId5" Type="http://schemas.openxmlformats.org/officeDocument/2006/relationships/hyperlink" Target="http://oe.cd/disclaimer" TargetMode="External"/><Relationship Id="rId4" Type="http://schemas.openxmlformats.org/officeDocument/2006/relationships/hyperlink" Target="http://dx.doi.org/10.1787/pension_glance-2017-en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.1787/pension_glance-2017-en" TargetMode="External"/><Relationship Id="rId2" Type="http://schemas.openxmlformats.org/officeDocument/2006/relationships/hyperlink" Target="http://dotstat.oecd.org/" TargetMode="External"/><Relationship Id="rId1" Type="http://schemas.openxmlformats.org/officeDocument/2006/relationships/hyperlink" Target="http://dotstat.oecd.org/OECDStat_Metadata/ShowMetadata.ashx?Dataset=LFS_SEXAGE_I_R&amp;ShowOnWeb=true&amp;Lang=en" TargetMode="External"/><Relationship Id="rId4" Type="http://schemas.openxmlformats.org/officeDocument/2006/relationships/hyperlink" Target="http://oe.cd/disclaime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ension_glance-2017-en" TargetMode="Externa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.1787/pension_glance-2017-en" TargetMode="External"/><Relationship Id="rId2" Type="http://schemas.openxmlformats.org/officeDocument/2006/relationships/hyperlink" Target="http://dotstat.oecd.org/" TargetMode="External"/><Relationship Id="rId1" Type="http://schemas.openxmlformats.org/officeDocument/2006/relationships/hyperlink" Target="http://dotstat.oecd.org/OECDStat_Metadata/ShowMetadata.ashx?Dataset=LFS_SEXAGE_I_R&amp;ShowOnWeb=true&amp;Lang=en" TargetMode="External"/><Relationship Id="rId4" Type="http://schemas.openxmlformats.org/officeDocument/2006/relationships/hyperlink" Target="http://oe.cd/disclaime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.1787/pension_glance-2017-en" TargetMode="External"/><Relationship Id="rId2" Type="http://schemas.openxmlformats.org/officeDocument/2006/relationships/hyperlink" Target="http://dotstat.oecd.org/" TargetMode="External"/><Relationship Id="rId1" Type="http://schemas.openxmlformats.org/officeDocument/2006/relationships/hyperlink" Target="http://dotstat.oecd.org/OECDStat_Metadata/ShowMetadata.ashx?Dataset=LFS_SEXAGE_I_R&amp;ShowOnWeb=true&amp;Lang=en" TargetMode="External"/><Relationship Id="rId4" Type="http://schemas.openxmlformats.org/officeDocument/2006/relationships/hyperlink" Target="http://oe.cd/disclaime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.1787/pension_glance-2017-en" TargetMode="External"/><Relationship Id="rId2" Type="http://schemas.openxmlformats.org/officeDocument/2006/relationships/hyperlink" Target="http://dotstat.oecd.org/" TargetMode="External"/><Relationship Id="rId1" Type="http://schemas.openxmlformats.org/officeDocument/2006/relationships/hyperlink" Target="http://dotstat.oecd.org/OECDStat_Metadata/ShowMetadata.ashx?Dataset=LFS_SEXAGE_I_R&amp;ShowOnWeb=true&amp;Lang=en" TargetMode="External"/><Relationship Id="rId4" Type="http://schemas.openxmlformats.org/officeDocument/2006/relationships/hyperlink" Target="http://oe.cd/disclaime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.1787/pension_glance-2017-en" TargetMode="External"/><Relationship Id="rId2" Type="http://schemas.openxmlformats.org/officeDocument/2006/relationships/hyperlink" Target="http://dotstat.oecd.org/" TargetMode="External"/><Relationship Id="rId1" Type="http://schemas.openxmlformats.org/officeDocument/2006/relationships/hyperlink" Target="http://dotstat.oecd.org/OECDStat_Metadata/ShowMetadata.ashx?Dataset=LFS_SEXAGE_I_R&amp;ShowOnWeb=true&amp;Lang=en" TargetMode="External"/><Relationship Id="rId4" Type="http://schemas.openxmlformats.org/officeDocument/2006/relationships/hyperlink" Target="http://oe.cd/disclaime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.1787/pension_glance-2017-en" TargetMode="External"/><Relationship Id="rId2" Type="http://schemas.openxmlformats.org/officeDocument/2006/relationships/hyperlink" Target="http://dotstat.oecd.org/" TargetMode="External"/><Relationship Id="rId1" Type="http://schemas.openxmlformats.org/officeDocument/2006/relationships/hyperlink" Target="http://dotstat.oecd.org/OECDStat_Metadata/ShowMetadata.ashx?Dataset=LFS_SEXAGE_I_R&amp;ShowOnWeb=true&amp;Lang=en" TargetMode="External"/><Relationship Id="rId4" Type="http://schemas.openxmlformats.org/officeDocument/2006/relationships/hyperlink" Target="http://oe.cd/disclaime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.1787/pension_glance-2017-en" TargetMode="External"/><Relationship Id="rId2" Type="http://schemas.openxmlformats.org/officeDocument/2006/relationships/hyperlink" Target="http://dotstat.oecd.org/" TargetMode="External"/><Relationship Id="rId1" Type="http://schemas.openxmlformats.org/officeDocument/2006/relationships/hyperlink" Target="http://dotstat.oecd.org/OECDStat_Metadata/ShowMetadata.ashx?Dataset=LFS_SEXAGE_I_R&amp;ShowOnWeb=true&amp;Lang=en" TargetMode="External"/><Relationship Id="rId4" Type="http://schemas.openxmlformats.org/officeDocument/2006/relationships/hyperlink" Target="http://oe.cd/disclaime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.1787/pension_glance-2017-en" TargetMode="External"/><Relationship Id="rId2" Type="http://schemas.openxmlformats.org/officeDocument/2006/relationships/hyperlink" Target="http://dotstat.oecd.org/" TargetMode="External"/><Relationship Id="rId1" Type="http://schemas.openxmlformats.org/officeDocument/2006/relationships/hyperlink" Target="http://dotstat.oecd.org/OECDStat_Metadata/ShowMetadata.ashx?Dataset=LFS_SEXAGE_I_R&amp;ShowOnWeb=true&amp;Lang=en" TargetMode="External"/><Relationship Id="rId4" Type="http://schemas.openxmlformats.org/officeDocument/2006/relationships/hyperlink" Target="http://oe.cd/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3"/>
  <sheetViews>
    <sheetView showGridLines="0" tabSelected="1" zoomScaleNormal="100" workbookViewId="0">
      <selection activeCell="N13" sqref="N13"/>
    </sheetView>
  </sheetViews>
  <sheetFormatPr defaultRowHeight="12.75"/>
  <cols>
    <col min="10" max="10" width="2" customWidth="1"/>
  </cols>
  <sheetData>
    <row r="1" spans="1:9" s="229" customFormat="1">
      <c r="A1" s="230" t="s">
        <v>122</v>
      </c>
    </row>
    <row r="2" spans="1:9" s="229" customFormat="1">
      <c r="A2" s="229" t="s">
        <v>123</v>
      </c>
      <c r="B2" s="229" t="s">
        <v>120</v>
      </c>
    </row>
    <row r="3" spans="1:9" s="229" customFormat="1">
      <c r="A3" s="229" t="s">
        <v>124</v>
      </c>
    </row>
    <row r="4" spans="1:9" s="229" customFormat="1">
      <c r="A4" s="230" t="s">
        <v>125</v>
      </c>
    </row>
    <row r="5" spans="1:9" s="229" customFormat="1"/>
    <row r="6" spans="1:9" ht="16.5" customHeight="1">
      <c r="A6" s="116" t="s">
        <v>120</v>
      </c>
      <c r="B6" s="116"/>
      <c r="C6" s="116"/>
      <c r="D6" s="116"/>
      <c r="E6" s="116"/>
      <c r="F6" s="116"/>
      <c r="G6" s="116"/>
      <c r="H6" s="116"/>
      <c r="I6" s="116"/>
    </row>
    <row r="7" spans="1:9">
      <c r="A7" s="117" t="s">
        <v>121</v>
      </c>
      <c r="B7" s="117"/>
      <c r="C7" s="117"/>
      <c r="D7" s="117"/>
      <c r="E7" s="117"/>
      <c r="F7" s="117"/>
      <c r="G7" s="117"/>
      <c r="H7" s="117"/>
      <c r="I7" s="117"/>
    </row>
    <row r="24" spans="1:35">
      <c r="A24" t="s">
        <v>119</v>
      </c>
    </row>
    <row r="26" spans="1:35">
      <c r="A26" s="118" t="s">
        <v>117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AE26" t="s">
        <v>118</v>
      </c>
      <c r="AI26">
        <f>CORREL(D29:D64,AD29:AD64)</f>
        <v>0.26380809919476594</v>
      </c>
    </row>
    <row r="27" spans="1:35">
      <c r="A27" s="55" t="s">
        <v>102</v>
      </c>
      <c r="G27" s="55" t="s">
        <v>98</v>
      </c>
      <c r="K27" s="55" t="s">
        <v>103</v>
      </c>
      <c r="O27" s="55" t="s">
        <v>109</v>
      </c>
      <c r="S27" s="55" t="s">
        <v>108</v>
      </c>
      <c r="W27" s="55" t="s">
        <v>115</v>
      </c>
      <c r="AA27" s="55" t="s">
        <v>116</v>
      </c>
    </row>
    <row r="28" spans="1:35">
      <c r="B28">
        <v>2016</v>
      </c>
      <c r="C28">
        <v>2000</v>
      </c>
      <c r="D28" t="s">
        <v>7</v>
      </c>
      <c r="H28">
        <v>2016</v>
      </c>
      <c r="I28">
        <v>2000</v>
      </c>
      <c r="J28" t="s">
        <v>7</v>
      </c>
      <c r="L28">
        <v>2016</v>
      </c>
      <c r="M28">
        <v>2000</v>
      </c>
      <c r="N28" t="s">
        <v>7</v>
      </c>
      <c r="P28">
        <v>2016</v>
      </c>
      <c r="Q28">
        <v>2000</v>
      </c>
      <c r="R28" t="s">
        <v>7</v>
      </c>
      <c r="T28">
        <v>2016</v>
      </c>
      <c r="U28">
        <v>2000</v>
      </c>
      <c r="V28" t="s">
        <v>7</v>
      </c>
      <c r="X28">
        <v>2016</v>
      </c>
      <c r="Y28">
        <v>2000</v>
      </c>
      <c r="Z28" t="s">
        <v>7</v>
      </c>
      <c r="AB28">
        <v>2016</v>
      </c>
      <c r="AC28">
        <v>2000</v>
      </c>
      <c r="AD28" t="s">
        <v>7</v>
      </c>
    </row>
    <row r="29" spans="1:35">
      <c r="A29" t="s">
        <v>39</v>
      </c>
      <c r="B29" s="6">
        <f>VLOOKUP($A29,Sheet4!$A$14:$T$56,20,)</f>
        <v>33.430190323986643</v>
      </c>
      <c r="C29" s="6">
        <f>VLOOKUP($A29,Sheet4!$A$14:$T$56,4,)</f>
        <v>36.40449438202247</v>
      </c>
      <c r="D29" s="6">
        <f t="shared" ref="D29:D64" si="0">B29-C29</f>
        <v>-2.9743040580358269</v>
      </c>
      <c r="G29" t="s">
        <v>39</v>
      </c>
      <c r="H29" s="6">
        <f>VLOOKUP($G29,Sheet5!$A$14:$T$56,20,)</f>
        <v>9.7425316228581682</v>
      </c>
      <c r="I29" s="6">
        <f>VLOOKUP($G29,Sheet5!$A$14:$T$56,4,)</f>
        <v>4.9093264248704669</v>
      </c>
      <c r="J29" s="6">
        <f t="shared" ref="J29:J64" si="1">H29-I29</f>
        <v>4.8332051979877013</v>
      </c>
      <c r="K29" t="s">
        <v>39</v>
      </c>
      <c r="L29" s="6">
        <f>VLOOKUP($K29,Sheet7!$A$14:$T$56,20,)</f>
        <v>35.624001162283889</v>
      </c>
      <c r="M29" s="6">
        <f>VLOOKUP($K29,Sheet7!$A$14:$T$56,4,)</f>
        <v>37.203495630461923</v>
      </c>
      <c r="N29" s="6">
        <f t="shared" ref="N29:N64" si="2">L29-M29</f>
        <v>-1.5794944681780336</v>
      </c>
      <c r="O29" t="s">
        <v>39</v>
      </c>
      <c r="P29" s="6">
        <f>VLOOKUP($O29,Sheet9!$A$14:$T$56,20,)</f>
        <v>10.900039303026331</v>
      </c>
      <c r="Q29" s="6">
        <f>VLOOKUP($O29,Sheet9!$A$14:$T$56,4,)</f>
        <v>6.4945193015900529</v>
      </c>
      <c r="R29" s="6">
        <f t="shared" ref="R29:R64" si="3">P29-Q29</f>
        <v>4.4055200014362779</v>
      </c>
      <c r="S29" t="s">
        <v>39</v>
      </c>
      <c r="T29" s="6">
        <f>VLOOKUP($S29,Sheet12!$A$13:$U$55,20,)</f>
        <v>9.7425316228581682</v>
      </c>
      <c r="U29" s="6">
        <f>VLOOKUP($S29,Sheet12!$A$13:$U$55,4,)</f>
        <v>4.9093264248704669</v>
      </c>
      <c r="V29" s="6">
        <f t="shared" ref="V29:V64" si="4">T29-U29</f>
        <v>4.8332051979877013</v>
      </c>
      <c r="W29" t="s">
        <v>39</v>
      </c>
      <c r="X29" s="6">
        <f>VLOOKUP($W29,Sheet6!$A$14:$T$56,20,)</f>
        <v>60.028042122848369</v>
      </c>
      <c r="Y29" s="6">
        <f>VLOOKUP($W29,Sheet6!$A$14:$T$56,4,)</f>
        <v>56.676317313259993</v>
      </c>
      <c r="Z29" s="6">
        <f t="shared" ref="Z29:Z64" si="5">X29-Y29</f>
        <v>3.3517248095883758</v>
      </c>
      <c r="AA29" t="s">
        <v>39</v>
      </c>
      <c r="AB29" s="6">
        <f>VLOOKUP($AA29,Sheet8!$A$14:$T$56,20,)</f>
        <v>34.09877585479105</v>
      </c>
      <c r="AC29" s="6">
        <f>VLOOKUP($AA29,Sheet8!$A$14:$T$56,4,)</f>
        <v>36.97055581798142</v>
      </c>
      <c r="AD29" s="6">
        <f t="shared" ref="AD29:AD64" si="6">AB29-AC29</f>
        <v>-2.8717799631903702</v>
      </c>
      <c r="AF29" s="6">
        <f>D29-Z29</f>
        <v>-6.3260288676242027</v>
      </c>
      <c r="AG29" s="6">
        <f>AD29-Z29</f>
        <v>-6.223504772778746</v>
      </c>
      <c r="AH29" s="6"/>
      <c r="AI29" s="6"/>
    </row>
    <row r="30" spans="1:35">
      <c r="A30" t="s">
        <v>38</v>
      </c>
      <c r="B30" s="6">
        <f>VLOOKUP($A30,Sheet4!$A$14:$T$56,20,)</f>
        <v>36.27028904043668</v>
      </c>
      <c r="C30" s="6">
        <f>VLOOKUP($A30,Sheet4!$A$14:$T$56,4,)</f>
        <v>38.962664083720277</v>
      </c>
      <c r="D30" s="6">
        <f t="shared" si="0"/>
        <v>-2.6923750432835973</v>
      </c>
      <c r="G30" t="s">
        <v>38</v>
      </c>
      <c r="H30" s="6">
        <f>VLOOKUP($G30,Sheet5!$A$14:$T$56,20,)</f>
        <v>22.820837597668451</v>
      </c>
      <c r="I30" s="6">
        <f>VLOOKUP($G30,Sheet5!$A$14:$T$56,4,)</f>
        <v>9.7481583365858331</v>
      </c>
      <c r="J30" s="6">
        <f t="shared" si="1"/>
        <v>13.072679261082618</v>
      </c>
      <c r="K30" t="s">
        <v>38</v>
      </c>
      <c r="L30" s="6">
        <f>VLOOKUP($K30,Sheet7!$A$14:$T$56,20,)</f>
        <v>44.870984740207369</v>
      </c>
      <c r="M30" s="6">
        <f>VLOOKUP($K30,Sheet7!$A$14:$T$56,4,)</f>
        <v>40.524243300405118</v>
      </c>
      <c r="N30" s="6">
        <f t="shared" si="2"/>
        <v>4.3467414398022513</v>
      </c>
      <c r="O30" t="s">
        <v>38</v>
      </c>
      <c r="P30" s="6">
        <f>VLOOKUP($O30,Sheet9!$A$14:$T$56,20,)</f>
        <v>23.563376204231911</v>
      </c>
      <c r="Q30" s="6">
        <f>VLOOKUP($O30,Sheet9!$A$14:$T$56,4,)</f>
        <v>11.35025970674428</v>
      </c>
      <c r="R30" s="6">
        <f t="shared" si="3"/>
        <v>12.213116497487631</v>
      </c>
      <c r="S30" t="s">
        <v>38</v>
      </c>
      <c r="T30" s="6">
        <f>VLOOKUP($S30,Sheet12!$A$13:$U$55,20,)</f>
        <v>22.820837597668451</v>
      </c>
      <c r="U30" s="6">
        <f>VLOOKUP($S30,Sheet12!$A$13:$U$55,4,)</f>
        <v>9.7481583365858331</v>
      </c>
      <c r="V30" s="6">
        <f t="shared" si="4"/>
        <v>13.072679261082618</v>
      </c>
      <c r="W30" t="s">
        <v>38</v>
      </c>
      <c r="X30" s="6">
        <f>VLOOKUP($W30,Sheet6!$A$14:$T$56,20,)</f>
        <v>65.954312144609247</v>
      </c>
      <c r="Y30" s="6">
        <f>VLOOKUP($W30,Sheet6!$A$14:$T$56,4,)</f>
        <v>70.505090126481278</v>
      </c>
      <c r="Z30" s="6">
        <f t="shared" si="5"/>
        <v>-4.5507779818720309</v>
      </c>
      <c r="AA30" t="s">
        <v>38</v>
      </c>
      <c r="AB30" s="6">
        <f>VLOOKUP($AA30,Sheet8!$A$14:$T$56,20,)</f>
        <v>12.986858144408689</v>
      </c>
      <c r="AC30" s="6">
        <f>VLOOKUP($AA30,Sheet8!$A$14:$T$56,4,)</f>
        <v>27.59743358285548</v>
      </c>
      <c r="AD30" s="6">
        <f t="shared" si="6"/>
        <v>-14.610575438446791</v>
      </c>
      <c r="AF30" s="6">
        <f t="shared" ref="AF30:AF73" si="7">D30-Z30</f>
        <v>1.8584029385884335</v>
      </c>
      <c r="AG30" s="6">
        <f t="shared" ref="AG30:AG73" si="8">AD30-Z30</f>
        <v>-10.05979745657476</v>
      </c>
    </row>
    <row r="31" spans="1:35">
      <c r="A31" t="s">
        <v>8</v>
      </c>
      <c r="B31" s="6">
        <f>VLOOKUP($A31,Sheet4!$A$14:$T$56,20,)</f>
        <v>84.398252923481621</v>
      </c>
      <c r="C31" s="6">
        <f>VLOOKUP($A31,Sheet4!$A$14:$T$56,4,)</f>
        <v>84.231509485839979</v>
      </c>
      <c r="D31" s="6">
        <f t="shared" si="0"/>
        <v>0.16674343764164234</v>
      </c>
      <c r="G31" t="s">
        <v>8</v>
      </c>
      <c r="H31" s="6">
        <f>VLOOKUP($G31,Sheet5!$A$14:$T$56,20,)</f>
        <v>2.470686776593225</v>
      </c>
      <c r="I31" s="6">
        <f>VLOOKUP($G31,Sheet5!$A$14:$T$56,4,)</f>
        <v>1.721181808709161</v>
      </c>
      <c r="J31" s="6">
        <f t="shared" si="1"/>
        <v>0.74950496788406396</v>
      </c>
      <c r="K31" t="s">
        <v>8</v>
      </c>
      <c r="L31" s="6">
        <f>VLOOKUP($K31,Sheet7!$A$14:$T$56,20,)</f>
        <v>86.271488686423638</v>
      </c>
      <c r="M31" s="6">
        <f>VLOOKUP($K31,Sheet7!$A$14:$T$56,4,)</f>
        <v>85.693336999358422</v>
      </c>
      <c r="N31" s="6">
        <f t="shared" si="2"/>
        <v>0.57815168706521547</v>
      </c>
      <c r="O31" t="s">
        <v>8</v>
      </c>
      <c r="P31" s="6">
        <f>VLOOKUP($O31,Sheet9!$A$14:$T$56,20,)</f>
        <v>2.9827954607052969</v>
      </c>
      <c r="Q31" s="6">
        <f>VLOOKUP($O31,Sheet9!$A$14:$T$56,4,)</f>
        <v>2.3103547375392028</v>
      </c>
      <c r="R31" s="6">
        <f t="shared" si="3"/>
        <v>0.67244072316609405</v>
      </c>
      <c r="S31" t="s">
        <v>8</v>
      </c>
      <c r="T31" s="6">
        <f>VLOOKUP($S31,Sheet12!$A$13:$U$55,20,)</f>
        <v>2.470686776593225</v>
      </c>
      <c r="U31" s="6">
        <f>VLOOKUP($S31,Sheet12!$A$13:$U$55,4,)</f>
        <v>1.721181808709161</v>
      </c>
      <c r="V31" s="6">
        <f t="shared" si="4"/>
        <v>0.74950496788406396</v>
      </c>
      <c r="W31" t="s">
        <v>8</v>
      </c>
      <c r="X31" s="6">
        <f>VLOOKUP($W31,Sheet6!$A$14:$T$56,20,)</f>
        <v>89.611388322881496</v>
      </c>
      <c r="Y31" s="6">
        <f>VLOOKUP($W31,Sheet6!$A$14:$T$56,4,)</f>
        <v>90.605023229818002</v>
      </c>
      <c r="Z31" s="6">
        <f t="shared" si="5"/>
        <v>-0.99363490693650647</v>
      </c>
      <c r="AA31" t="s">
        <v>8</v>
      </c>
      <c r="AB31" s="6">
        <f>VLOOKUP($AA31,Sheet8!$A$14:$T$56,20,)</f>
        <v>77.12335668670211</v>
      </c>
      <c r="AC31" s="6">
        <f>VLOOKUP($AA31,Sheet8!$A$14:$T$56,4,)</f>
        <v>68.243424094216124</v>
      </c>
      <c r="AD31" s="6">
        <f t="shared" si="6"/>
        <v>8.8799325924859858</v>
      </c>
      <c r="AF31" s="6">
        <f t="shared" si="7"/>
        <v>1.1603783445781488</v>
      </c>
      <c r="AG31" s="6">
        <f t="shared" si="8"/>
        <v>9.8735674994224922</v>
      </c>
    </row>
    <row r="32" spans="1:35">
      <c r="A32" t="s">
        <v>34</v>
      </c>
      <c r="B32" s="6">
        <f>VLOOKUP($A32,Sheet4!$A$14:$T$56,20,)</f>
        <v>52.057914448594737</v>
      </c>
      <c r="C32" s="6">
        <f>VLOOKUP($A32,Sheet4!$A$14:$T$56,4,)</f>
        <v>50.845627369995633</v>
      </c>
      <c r="D32" s="6">
        <f t="shared" si="0"/>
        <v>1.212287078599104</v>
      </c>
      <c r="G32" t="s">
        <v>34</v>
      </c>
      <c r="H32" s="6">
        <f>VLOOKUP($G32,Sheet5!$A$14:$T$56,20,)</f>
        <v>10.0306924863175</v>
      </c>
      <c r="I32" s="6">
        <f>VLOOKUP($G32,Sheet5!$A$14:$T$56,4,)</f>
        <v>3.4804108481793601</v>
      </c>
      <c r="J32" s="6">
        <f t="shared" si="1"/>
        <v>6.5502816381381397</v>
      </c>
      <c r="K32" t="s">
        <v>34</v>
      </c>
      <c r="L32" s="6">
        <f>VLOOKUP($K32,Sheet7!$A$14:$T$56,20,)</f>
        <v>58.474201222152033</v>
      </c>
      <c r="M32" s="6">
        <f>VLOOKUP($K32,Sheet7!$A$14:$T$56,4,)</f>
        <v>52.518891094724502</v>
      </c>
      <c r="N32" s="6">
        <f t="shared" si="2"/>
        <v>5.9553101274275306</v>
      </c>
      <c r="O32" t="s">
        <v>34</v>
      </c>
      <c r="P32" s="6">
        <f>VLOOKUP($O32,Sheet9!$A$14:$T$56,20,)</f>
        <v>11.066048508329271</v>
      </c>
      <c r="Q32" s="6">
        <f>VLOOKUP($O32,Sheet9!$A$14:$T$56,4,)</f>
        <v>3.9278091538814861</v>
      </c>
      <c r="R32" s="6">
        <f t="shared" si="3"/>
        <v>7.1382393544477845</v>
      </c>
      <c r="S32" t="s">
        <v>34</v>
      </c>
      <c r="T32" s="6">
        <f>VLOOKUP($S32,Sheet12!$A$13:$U$55,20,)</f>
        <v>10.0306924863175</v>
      </c>
      <c r="U32" s="6">
        <f>VLOOKUP($S32,Sheet12!$A$13:$U$55,4,)</f>
        <v>3.4804108481793601</v>
      </c>
      <c r="V32" s="6">
        <f t="shared" si="4"/>
        <v>6.5502816381381397</v>
      </c>
      <c r="W32" t="s">
        <v>34</v>
      </c>
      <c r="X32" s="6">
        <f>VLOOKUP($W32,Sheet6!$A$14:$T$56,20,)</f>
        <v>80.186299000080638</v>
      </c>
      <c r="Y32" s="6">
        <f>VLOOKUP($W32,Sheet6!$A$14:$T$56,4,)</f>
        <v>81.815249771518779</v>
      </c>
      <c r="Z32" s="6">
        <f t="shared" si="5"/>
        <v>-1.6289507714381415</v>
      </c>
      <c r="AA32" t="s">
        <v>34</v>
      </c>
      <c r="AB32" s="6">
        <f>VLOOKUP($AA32,Sheet8!$A$14:$T$56,20,)</f>
        <v>23.893643844639019</v>
      </c>
      <c r="AC32" s="6">
        <f>VLOOKUP($AA32,Sheet8!$A$14:$T$56,4,)</f>
        <v>41.805751445488717</v>
      </c>
      <c r="AD32" s="6">
        <f t="shared" si="6"/>
        <v>-17.912107600849698</v>
      </c>
      <c r="AF32" s="6">
        <f t="shared" si="7"/>
        <v>2.8412378500372455</v>
      </c>
      <c r="AG32" s="6">
        <f t="shared" si="8"/>
        <v>-16.283156829411556</v>
      </c>
    </row>
    <row r="33" spans="1:33">
      <c r="A33" t="s">
        <v>30</v>
      </c>
      <c r="B33" s="6">
        <f>VLOOKUP($A33,Sheet4!$A$14:$T$56,20,)</f>
        <v>54.951026618453497</v>
      </c>
      <c r="C33" s="6">
        <f>VLOOKUP($A33,Sheet4!$A$14:$T$56,4,)</f>
        <v>51.69594286996395</v>
      </c>
      <c r="D33" s="6">
        <f t="shared" si="0"/>
        <v>3.2550837484895467</v>
      </c>
      <c r="G33" t="s">
        <v>30</v>
      </c>
      <c r="H33" s="6">
        <f>VLOOKUP($G33,Sheet5!$A$14:$T$56,20,)</f>
        <v>3.3641255299422341</v>
      </c>
      <c r="I33" s="6">
        <f>VLOOKUP($G33,Sheet5!$A$14:$T$56,4,)</f>
        <v>1.793393488961508</v>
      </c>
      <c r="J33" s="6">
        <f t="shared" si="1"/>
        <v>1.5707320409807262</v>
      </c>
      <c r="K33" t="s">
        <v>30</v>
      </c>
      <c r="L33" s="6">
        <f>VLOOKUP($K33,Sheet7!$A$14:$T$56,20,)</f>
        <v>56.106556661214327</v>
      </c>
      <c r="M33" s="6">
        <f>VLOOKUP($K33,Sheet7!$A$14:$T$56,4,)</f>
        <v>52.41871099406211</v>
      </c>
      <c r="N33" s="6">
        <f t="shared" si="2"/>
        <v>3.6878456671522173</v>
      </c>
      <c r="O33" t="s">
        <v>30</v>
      </c>
      <c r="P33" s="6">
        <f>VLOOKUP($O33,Sheet9!$A$14:$T$56,20,)</f>
        <v>3.8845222654671301</v>
      </c>
      <c r="Q33" s="6">
        <f>VLOOKUP($O33,Sheet9!$A$14:$T$56,4,)</f>
        <v>2.5637835629371679</v>
      </c>
      <c r="R33" s="6">
        <f t="shared" si="3"/>
        <v>1.3207387025299622</v>
      </c>
      <c r="S33" t="s">
        <v>30</v>
      </c>
      <c r="T33" s="6">
        <f>VLOOKUP($S33,Sheet12!$A$13:$U$55,20,)</f>
        <v>3.3641255299422341</v>
      </c>
      <c r="U33" s="6">
        <f>VLOOKUP($S33,Sheet12!$A$13:$U$55,4,)</f>
        <v>1.793393488961508</v>
      </c>
      <c r="V33" s="6">
        <f t="shared" si="4"/>
        <v>1.5707320409807262</v>
      </c>
      <c r="W33" t="s">
        <v>30</v>
      </c>
      <c r="X33" s="6">
        <f>VLOOKUP($W33,Sheet6!$A$14:$T$56,20,)</f>
        <v>71.203403246642765</v>
      </c>
      <c r="Y33" s="6">
        <f>VLOOKUP($W33,Sheet6!$A$14:$T$56,4,)</f>
        <v>67.39080725587857</v>
      </c>
      <c r="Z33" s="6">
        <f t="shared" si="5"/>
        <v>3.8125959907641942</v>
      </c>
      <c r="AA33" t="s">
        <v>30</v>
      </c>
      <c r="AB33" s="6">
        <f>VLOOKUP($AA33,Sheet8!$A$14:$T$56,20,)</f>
        <v>40.80406587889113</v>
      </c>
      <c r="AC33" s="6">
        <f>VLOOKUP($AA33,Sheet8!$A$14:$T$56,4,)</f>
        <v>48.902849353792497</v>
      </c>
      <c r="AD33" s="6">
        <f t="shared" si="6"/>
        <v>-8.0987834749013672</v>
      </c>
      <c r="AF33" s="6">
        <f t="shared" si="7"/>
        <v>-0.55751224227464746</v>
      </c>
      <c r="AG33" s="6">
        <f t="shared" si="8"/>
        <v>-11.911379465665561</v>
      </c>
    </row>
    <row r="34" spans="1:33">
      <c r="A34" t="s">
        <v>24</v>
      </c>
      <c r="B34" s="6">
        <f>VLOOKUP($A34,Sheet4!$A$14:$T$56,20,)</f>
        <v>61.789483877215069</v>
      </c>
      <c r="C34" s="6">
        <f>VLOOKUP($A34,Sheet4!$A$14:$T$56,4,)</f>
        <v>57.787866281469263</v>
      </c>
      <c r="D34" s="6">
        <f t="shared" si="0"/>
        <v>4.001617595745806</v>
      </c>
      <c r="G34" t="s">
        <v>24</v>
      </c>
      <c r="H34" s="6">
        <f>VLOOKUP($G34,Sheet5!$A$14:$T$56,20,)</f>
        <v>4.1506112469437664</v>
      </c>
      <c r="I34" s="6">
        <f>VLOOKUP($G34,Sheet5!$A$14:$T$56,4,)</f>
        <v>3.0583965362500369</v>
      </c>
      <c r="J34" s="6">
        <f t="shared" si="1"/>
        <v>1.0922147106937294</v>
      </c>
      <c r="K34" t="s">
        <v>24</v>
      </c>
      <c r="L34" s="6">
        <f>VLOOKUP($K34,Sheet7!$A$14:$T$56,20,)</f>
        <v>64.067492979568115</v>
      </c>
      <c r="M34" s="6">
        <f>VLOOKUP($K34,Sheet7!$A$14:$T$56,4,)</f>
        <v>59.24886504333471</v>
      </c>
      <c r="N34" s="6">
        <f t="shared" si="2"/>
        <v>4.8186279362334048</v>
      </c>
      <c r="O34" t="s">
        <v>24</v>
      </c>
      <c r="P34" s="6">
        <f>VLOOKUP($O34,Sheet9!$A$14:$T$56,20,)</f>
        <v>4.8702502025868304</v>
      </c>
      <c r="Q34" s="6">
        <f>VLOOKUP($O34,Sheet9!$A$14:$T$56,4,)</f>
        <v>3.9920327666498352</v>
      </c>
      <c r="R34" s="6">
        <f t="shared" si="3"/>
        <v>0.87821743593699519</v>
      </c>
      <c r="S34" t="s">
        <v>24</v>
      </c>
      <c r="T34" s="6">
        <f>VLOOKUP($S34,Sheet12!$A$13:$U$55,20,)</f>
        <v>4.1506112469437664</v>
      </c>
      <c r="U34" s="6">
        <f>VLOOKUP($S34,Sheet12!$A$13:$U$55,4,)</f>
        <v>3.0583965362500369</v>
      </c>
      <c r="V34" s="6">
        <f t="shared" si="4"/>
        <v>1.0922147106937294</v>
      </c>
      <c r="W34" t="s">
        <v>24</v>
      </c>
      <c r="X34" s="6">
        <f>VLOOKUP($W34,Sheet6!$A$14:$T$56,20,)</f>
        <v>77.930359968511695</v>
      </c>
      <c r="Y34" s="6">
        <f>VLOOKUP($W34,Sheet6!$A$14:$T$56,4,)</f>
        <v>81.463984683855898</v>
      </c>
      <c r="Z34" s="6">
        <f t="shared" si="5"/>
        <v>-3.5336247153442031</v>
      </c>
      <c r="AA34" t="s">
        <v>24</v>
      </c>
      <c r="AB34" s="6">
        <f>VLOOKUP($AA34,Sheet8!$A$14:$T$56,20,)</f>
        <v>49.414580839881353</v>
      </c>
      <c r="AC34" s="6">
        <f>VLOOKUP($AA34,Sheet8!$A$14:$T$56,4,)</f>
        <v>59.662809724170167</v>
      </c>
      <c r="AD34" s="6">
        <f t="shared" si="6"/>
        <v>-10.248228884288814</v>
      </c>
      <c r="AF34" s="6">
        <f t="shared" si="7"/>
        <v>7.5352423110900091</v>
      </c>
      <c r="AG34" s="6">
        <f t="shared" si="8"/>
        <v>-6.7146041689446108</v>
      </c>
    </row>
    <row r="35" spans="1:33">
      <c r="A35" t="s">
        <v>12</v>
      </c>
      <c r="B35" s="6">
        <f>VLOOKUP($A35,Sheet4!$A$14:$T$56,20,)</f>
        <v>72.633644804374825</v>
      </c>
      <c r="C35" s="6">
        <f>VLOOKUP($A35,Sheet4!$A$14:$T$56,4,)</f>
        <v>67.123287671232873</v>
      </c>
      <c r="D35" s="6">
        <f t="shared" si="0"/>
        <v>5.5103571331419516</v>
      </c>
      <c r="G35" t="s">
        <v>12</v>
      </c>
      <c r="H35" s="6">
        <f>VLOOKUP($G35,Sheet5!$A$14:$T$56,20,)</f>
        <v>4.3704698005546714</v>
      </c>
      <c r="I35" s="6">
        <f>VLOOKUP($G35,Sheet5!$A$14:$T$56,4,)</f>
        <v>2.5851938895417161</v>
      </c>
      <c r="J35" s="6">
        <f t="shared" si="1"/>
        <v>1.7852759110129552</v>
      </c>
      <c r="K35" t="s">
        <v>12</v>
      </c>
      <c r="L35" s="6">
        <f>VLOOKUP($K35,Sheet7!$A$14:$T$56,20,)</f>
        <v>74.121302144579531</v>
      </c>
      <c r="M35" s="6">
        <f>VLOOKUP($K35,Sheet7!$A$14:$T$56,4,)</f>
        <v>68.036529680365305</v>
      </c>
      <c r="N35" s="6">
        <f t="shared" si="2"/>
        <v>6.0847724642142254</v>
      </c>
      <c r="O35" t="s">
        <v>12</v>
      </c>
      <c r="P35" s="6">
        <f>VLOOKUP($O35,Sheet9!$A$14:$T$56,20,)</f>
        <v>4.752995373228722</v>
      </c>
      <c r="Q35" s="6">
        <f>VLOOKUP($O35,Sheet9!$A$14:$T$56,4,)</f>
        <v>3.443877551020408</v>
      </c>
      <c r="R35" s="6">
        <f t="shared" si="3"/>
        <v>1.309117822208314</v>
      </c>
      <c r="S35" t="s">
        <v>12</v>
      </c>
      <c r="T35" s="6">
        <f>VLOOKUP($S35,Sheet12!$A$13:$U$55,20,)</f>
        <v>4.3704698005546714</v>
      </c>
      <c r="U35" s="6">
        <f>VLOOKUP($S35,Sheet12!$A$13:$U$55,4,)</f>
        <v>2.5851938895417161</v>
      </c>
      <c r="V35" s="6">
        <f t="shared" si="4"/>
        <v>1.7852759110129552</v>
      </c>
      <c r="W35" t="s">
        <v>12</v>
      </c>
      <c r="X35" s="6">
        <f>VLOOKUP($W35,Sheet6!$A$14:$T$56,20,)</f>
        <v>82.653486039521681</v>
      </c>
      <c r="Y35" s="6">
        <f>VLOOKUP($W35,Sheet6!$A$14:$T$56,4,)</f>
        <v>85.288065843621396</v>
      </c>
      <c r="Z35" s="6">
        <f t="shared" si="5"/>
        <v>-2.6345798040997153</v>
      </c>
      <c r="AA35" t="s">
        <v>12</v>
      </c>
      <c r="AB35" s="6">
        <f>VLOOKUP($AA35,Sheet8!$A$14:$T$56,20,)</f>
        <v>49.168786793517157</v>
      </c>
      <c r="AC35" s="6">
        <f>VLOOKUP($AA35,Sheet8!$A$14:$T$56,4,)</f>
        <v>58.110882956878847</v>
      </c>
      <c r="AD35" s="6">
        <f t="shared" si="6"/>
        <v>-8.9420961633616898</v>
      </c>
      <c r="AF35" s="6">
        <f t="shared" si="7"/>
        <v>8.1449369372416669</v>
      </c>
      <c r="AG35" s="6">
        <f t="shared" si="8"/>
        <v>-6.3075163592619745</v>
      </c>
    </row>
    <row r="36" spans="1:33">
      <c r="A36" t="s">
        <v>9</v>
      </c>
      <c r="B36" s="6">
        <f>VLOOKUP($A36,Sheet4!$A$14:$T$56,20,)</f>
        <v>71.50965269436233</v>
      </c>
      <c r="C36" s="6">
        <f>VLOOKUP($A36,Sheet4!$A$14:$T$56,4,)</f>
        <v>63.318987938028897</v>
      </c>
      <c r="D36" s="6">
        <f t="shared" si="0"/>
        <v>8.1906647563334332</v>
      </c>
      <c r="G36" t="s">
        <v>9</v>
      </c>
      <c r="H36" s="6">
        <f>VLOOKUP($G36,Sheet5!$A$14:$T$56,20,)</f>
        <v>4.7227931205933142</v>
      </c>
      <c r="I36" s="6">
        <f>VLOOKUP($G36,Sheet5!$A$14:$T$56,4,)</f>
        <v>2.2807812300302932</v>
      </c>
      <c r="J36" s="6">
        <f t="shared" si="1"/>
        <v>2.442011890563021</v>
      </c>
      <c r="K36" t="s">
        <v>9</v>
      </c>
      <c r="L36" s="6">
        <f>VLOOKUP($K36,Sheet7!$A$14:$T$56,20,)</f>
        <v>74.314463934679495</v>
      </c>
      <c r="M36" s="6">
        <f>VLOOKUP($K36,Sheet7!$A$14:$T$56,4,)</f>
        <v>65.086393063860854</v>
      </c>
      <c r="N36" s="6">
        <f t="shared" si="2"/>
        <v>9.228070870818641</v>
      </c>
      <c r="O36" t="s">
        <v>9</v>
      </c>
      <c r="P36" s="6">
        <f>VLOOKUP($O36,Sheet9!$A$14:$T$56,20,)</f>
        <v>4.9178730441531604</v>
      </c>
      <c r="Q36" s="6">
        <f>VLOOKUP($O36,Sheet9!$A$14:$T$56,4,)</f>
        <v>2.6574288810601132</v>
      </c>
      <c r="R36" s="6">
        <f t="shared" si="3"/>
        <v>2.2604441630930472</v>
      </c>
      <c r="S36" t="s">
        <v>9</v>
      </c>
      <c r="T36" s="6">
        <f>VLOOKUP($S36,Sheet12!$A$13:$U$55,20,)</f>
        <v>4.7227931205933142</v>
      </c>
      <c r="U36" s="6">
        <f>VLOOKUP($S36,Sheet12!$A$13:$U$55,4,)</f>
        <v>2.2807812300302932</v>
      </c>
      <c r="V36" s="6">
        <f t="shared" si="4"/>
        <v>2.442011890563021</v>
      </c>
      <c r="W36" t="s">
        <v>9</v>
      </c>
      <c r="X36" s="6">
        <f>VLOOKUP($W36,Sheet6!$A$14:$T$56,20,)</f>
        <v>86.299009197111417</v>
      </c>
      <c r="Y36" s="6">
        <f>VLOOKUP($W36,Sheet6!$A$14:$T$56,4,)</f>
        <v>85.38283743874608</v>
      </c>
      <c r="Z36" s="6">
        <f t="shared" si="5"/>
        <v>0.91617175836533704</v>
      </c>
      <c r="AA36" t="s">
        <v>9</v>
      </c>
      <c r="AB36" s="6">
        <f>VLOOKUP($AA36,Sheet8!$A$14:$T$56,20,)</f>
        <v>62.487545637745271</v>
      </c>
      <c r="AC36" s="6">
        <f>VLOOKUP($AA36,Sheet8!$A$14:$T$56,4,)</f>
        <v>65.001265001072071</v>
      </c>
      <c r="AD36" s="6">
        <f t="shared" si="6"/>
        <v>-2.5137193633267998</v>
      </c>
      <c r="AF36" s="6">
        <f t="shared" si="7"/>
        <v>7.2744929979680961</v>
      </c>
      <c r="AG36" s="6">
        <f t="shared" si="8"/>
        <v>-3.4298911216921368</v>
      </c>
    </row>
    <row r="37" spans="1:33">
      <c r="A37" t="s">
        <v>20</v>
      </c>
      <c r="B37" s="6">
        <f>VLOOKUP($A37,Sheet4!$A$14:$T$56,20,)</f>
        <v>66.133478508697621</v>
      </c>
      <c r="C37" s="6">
        <f>VLOOKUP($A37,Sheet4!$A$14:$T$56,4,)</f>
        <v>57.798645078601133</v>
      </c>
      <c r="D37" s="6">
        <f t="shared" si="0"/>
        <v>8.3348334300964879</v>
      </c>
      <c r="G37" t="s">
        <v>20</v>
      </c>
      <c r="H37" s="6">
        <f>VLOOKUP($G37,Sheet5!$A$14:$T$56,20,)</f>
        <v>3.4236542264061041</v>
      </c>
      <c r="I37" s="6">
        <f>VLOOKUP($G37,Sheet5!$A$14:$T$56,4,)</f>
        <v>3.9665327574229021</v>
      </c>
      <c r="J37" s="6">
        <f t="shared" si="1"/>
        <v>-0.54287853101679806</v>
      </c>
      <c r="K37" t="s">
        <v>20</v>
      </c>
      <c r="L37" s="6">
        <f>VLOOKUP($K37,Sheet7!$A$14:$T$56,20,)</f>
        <v>68.015994484948621</v>
      </c>
      <c r="M37" s="6">
        <f>VLOOKUP($K37,Sheet7!$A$14:$T$56,4,)</f>
        <v>59.548533912270152</v>
      </c>
      <c r="N37" s="6">
        <f t="shared" si="2"/>
        <v>8.4674605726784691</v>
      </c>
      <c r="O37" t="s">
        <v>20</v>
      </c>
      <c r="P37" s="6">
        <f>VLOOKUP($O37,Sheet9!$A$14:$T$56,20,)</f>
        <v>3.713803326859392</v>
      </c>
      <c r="Q37" s="6">
        <f>VLOOKUP($O37,Sheet9!$A$14:$T$56,4,)</f>
        <v>4.4220560663218054</v>
      </c>
      <c r="R37" s="6">
        <f t="shared" si="3"/>
        <v>-0.70825273946241341</v>
      </c>
      <c r="S37" t="s">
        <v>20</v>
      </c>
      <c r="T37" s="6">
        <f>VLOOKUP($S37,Sheet12!$A$13:$U$55,20,)</f>
        <v>3.4236542264061041</v>
      </c>
      <c r="U37" s="6">
        <f>VLOOKUP($S37,Sheet12!$A$13:$U$55,4,)</f>
        <v>3.9665327574229021</v>
      </c>
      <c r="V37" s="6">
        <f t="shared" si="4"/>
        <v>-0.54287853101679806</v>
      </c>
      <c r="W37" t="s">
        <v>20</v>
      </c>
      <c r="X37" s="6">
        <f>VLOOKUP($W37,Sheet6!$A$14:$T$56,20,)</f>
        <v>76.109764264065078</v>
      </c>
      <c r="Y37" s="6">
        <f>VLOOKUP($W37,Sheet6!$A$14:$T$56,4,)</f>
        <v>72.2356522924524</v>
      </c>
      <c r="Z37" s="6">
        <f t="shared" si="5"/>
        <v>3.8741119716126775</v>
      </c>
      <c r="AA37" t="s">
        <v>20</v>
      </c>
      <c r="AB37" s="6">
        <f>VLOOKUP($AA37,Sheet8!$A$14:$T$56,20,)</f>
        <v>27.230433144815919</v>
      </c>
      <c r="AC37" s="6">
        <f>VLOOKUP($AA37,Sheet8!$A$14:$T$56,4,)</f>
        <v>29.43737248929629</v>
      </c>
      <c r="AD37" s="6">
        <f t="shared" si="6"/>
        <v>-2.2069393444803715</v>
      </c>
      <c r="AF37" s="6">
        <f t="shared" si="7"/>
        <v>4.4607214584838104</v>
      </c>
      <c r="AG37" s="6">
        <f t="shared" si="8"/>
        <v>-6.0810513160930491</v>
      </c>
    </row>
    <row r="38" spans="1:33">
      <c r="A38" t="s">
        <v>14</v>
      </c>
      <c r="B38" s="6">
        <f>VLOOKUP($A38,Sheet4!$A$14:$T$56,20,)</f>
        <v>71.410338225909371</v>
      </c>
      <c r="C38" s="6">
        <f>VLOOKUP($A38,Sheet4!$A$14:$T$56,4,)</f>
        <v>62.773722627737229</v>
      </c>
      <c r="D38" s="6">
        <f t="shared" si="0"/>
        <v>8.636615598172142</v>
      </c>
      <c r="G38" t="s">
        <v>14</v>
      </c>
      <c r="H38" s="6">
        <f>VLOOKUP($G38,Sheet5!$A$14:$T$56,20,)</f>
        <v>3.1212484993997598</v>
      </c>
      <c r="I38" s="6">
        <f>VLOOKUP($G38,Sheet5!$A$14:$T$56,4,)</f>
        <v>4.0733197556008154</v>
      </c>
      <c r="J38" s="6">
        <f t="shared" si="1"/>
        <v>-0.95207125620105559</v>
      </c>
      <c r="K38" t="s">
        <v>14</v>
      </c>
      <c r="L38" s="6">
        <f>VLOOKUP($K38,Sheet7!$A$14:$T$56,20,)</f>
        <v>73.580089342693043</v>
      </c>
      <c r="M38" s="6">
        <f>VLOOKUP($K38,Sheet7!$A$14:$T$56,4,)</f>
        <v>66.484184914841848</v>
      </c>
      <c r="N38" s="6">
        <f t="shared" si="2"/>
        <v>7.0959044278511954</v>
      </c>
      <c r="O38" t="s">
        <v>14</v>
      </c>
      <c r="P38" s="6">
        <f>VLOOKUP($O38,Sheet9!$A$14:$T$56,20,)</f>
        <v>3.1282899684163028</v>
      </c>
      <c r="Q38" s="6">
        <f>VLOOKUP($O38,Sheet9!$A$14:$T$56,4,)</f>
        <v>4.7738693467336679</v>
      </c>
      <c r="R38" s="6">
        <f t="shared" si="3"/>
        <v>-1.6455793783173651</v>
      </c>
      <c r="S38" t="s">
        <v>14</v>
      </c>
      <c r="T38" s="6">
        <f>VLOOKUP($S38,Sheet12!$A$13:$U$55,20,)</f>
        <v>3.1212484993997598</v>
      </c>
      <c r="U38" s="6">
        <f>VLOOKUP($S38,Sheet12!$A$13:$U$55,4,)</f>
        <v>4.0733197556008154</v>
      </c>
      <c r="V38" s="6">
        <f t="shared" si="4"/>
        <v>-0.95207125620105559</v>
      </c>
      <c r="W38" t="s">
        <v>14</v>
      </c>
      <c r="X38" s="6">
        <f>VLOOKUP($W38,Sheet6!$A$14:$T$56,20,)</f>
        <v>83.333333333333343</v>
      </c>
      <c r="Y38" s="6">
        <f>VLOOKUP($W38,Sheet6!$A$14:$T$56,4,)</f>
        <v>78.572752548656169</v>
      </c>
      <c r="Z38" s="6">
        <f t="shared" si="5"/>
        <v>4.7605807846771739</v>
      </c>
      <c r="AA38" t="s">
        <v>14</v>
      </c>
      <c r="AB38" s="6">
        <f>VLOOKUP($AA38,Sheet8!$A$14:$T$56,20,)</f>
        <v>42.471358428805239</v>
      </c>
      <c r="AC38" s="6">
        <f>VLOOKUP($AA38,Sheet8!$A$14:$T$56,4,)</f>
        <v>42.707045735475887</v>
      </c>
      <c r="AD38" s="6">
        <f t="shared" si="6"/>
        <v>-0.23568730667064841</v>
      </c>
      <c r="AF38" s="6">
        <f t="shared" si="7"/>
        <v>3.876034813494968</v>
      </c>
      <c r="AG38" s="6">
        <f t="shared" si="8"/>
        <v>-4.9962680913478223</v>
      </c>
    </row>
    <row r="39" spans="1:33">
      <c r="A39" t="s">
        <v>10</v>
      </c>
      <c r="B39" s="6">
        <f>VLOOKUP($A39,Sheet4!$A$14:$T$56,20,)</f>
        <v>75.565092543604521</v>
      </c>
      <c r="C39" s="6">
        <f>VLOOKUP($A39,Sheet4!$A$14:$T$56,4,)</f>
        <v>65.054294175715697</v>
      </c>
      <c r="D39" s="6">
        <f t="shared" si="0"/>
        <v>10.510798367888825</v>
      </c>
      <c r="G39" t="s">
        <v>10</v>
      </c>
      <c r="H39" s="6">
        <f>VLOOKUP($G39,Sheet5!$A$14:$T$56,20,)</f>
        <v>5.4591060693952782</v>
      </c>
      <c r="I39" s="6">
        <f>VLOOKUP($G39,Sheet5!$A$14:$T$56,4,)</f>
        <v>4.9443757725587147</v>
      </c>
      <c r="J39" s="6">
        <f t="shared" si="1"/>
        <v>0.51473029683656346</v>
      </c>
      <c r="K39" t="s">
        <v>10</v>
      </c>
      <c r="L39" s="6">
        <f>VLOOKUP($K39,Sheet7!$A$14:$T$56,20,)</f>
        <v>79.752932049648635</v>
      </c>
      <c r="M39" s="6">
        <f>VLOOKUP($K39,Sheet7!$A$14:$T$56,4,)</f>
        <v>69.299111549851915</v>
      </c>
      <c r="N39" s="6">
        <f t="shared" si="2"/>
        <v>10.45382049979672</v>
      </c>
      <c r="O39" t="s">
        <v>10</v>
      </c>
      <c r="P39" s="6">
        <f>VLOOKUP($O39,Sheet9!$A$14:$T$56,20,)</f>
        <v>6.9439969982492924</v>
      </c>
      <c r="Q39" s="6">
        <f>VLOOKUP($O39,Sheet9!$A$14:$T$56,4,)</f>
        <v>5.7988402319536103</v>
      </c>
      <c r="R39" s="6">
        <f t="shared" si="3"/>
        <v>1.1451567662956821</v>
      </c>
      <c r="S39" t="s">
        <v>10</v>
      </c>
      <c r="T39" s="6">
        <f>VLOOKUP($S39,Sheet12!$A$13:$U$55,20,)</f>
        <v>5.4591060693952782</v>
      </c>
      <c r="U39" s="6">
        <f>VLOOKUP($S39,Sheet12!$A$13:$U$55,4,)</f>
        <v>4.9443757725587147</v>
      </c>
      <c r="V39" s="6">
        <f t="shared" si="4"/>
        <v>0.51473029683656346</v>
      </c>
      <c r="W39" t="s">
        <v>10</v>
      </c>
      <c r="X39" s="6">
        <f>VLOOKUP($W39,Sheet6!$A$14:$T$56,20,)</f>
        <v>85.937900707398938</v>
      </c>
      <c r="Y39" s="6">
        <f>VLOOKUP($W39,Sheet6!$A$14:$T$56,4,)</f>
        <v>83.814713896457775</v>
      </c>
      <c r="Z39" s="6">
        <f t="shared" si="5"/>
        <v>2.1231868109411636</v>
      </c>
      <c r="AA39" t="s">
        <v>10</v>
      </c>
      <c r="AB39" s="6">
        <f>VLOOKUP($AA39,Sheet8!$A$14:$T$56,20,)</f>
        <v>44.349241020697541</v>
      </c>
      <c r="AC39" s="6">
        <f>VLOOKUP($AA39,Sheet8!$A$14:$T$56,4,)</f>
        <v>46.670293797606092</v>
      </c>
      <c r="AD39" s="6">
        <f t="shared" si="6"/>
        <v>-2.3210527769085516</v>
      </c>
      <c r="AF39" s="6">
        <f t="shared" si="7"/>
        <v>8.387611556947661</v>
      </c>
      <c r="AG39" s="6">
        <f t="shared" si="8"/>
        <v>-4.4442395878497152</v>
      </c>
    </row>
    <row r="40" spans="1:33">
      <c r="A40" t="s">
        <v>29</v>
      </c>
      <c r="B40" s="6">
        <f>VLOOKUP($A40,Sheet4!$A$14:$T$56,20,)</f>
        <v>57.168494559526764</v>
      </c>
      <c r="C40" s="6">
        <f>VLOOKUP($A40,Sheet4!$A$14:$T$56,4,)</f>
        <v>45.272559822076971</v>
      </c>
      <c r="D40" s="6">
        <f t="shared" si="0"/>
        <v>11.895934737449792</v>
      </c>
      <c r="G40" t="s">
        <v>29</v>
      </c>
      <c r="H40" s="6">
        <f>VLOOKUP($G40,Sheet5!$A$14:$T$56,20,)</f>
        <v>7.8723141391393092</v>
      </c>
      <c r="I40" s="6">
        <f>VLOOKUP($G40,Sheet5!$A$14:$T$56,4,)</f>
        <v>4.0196948732251201</v>
      </c>
      <c r="J40" s="6">
        <f t="shared" si="1"/>
        <v>3.8526192659141891</v>
      </c>
      <c r="K40" t="s">
        <v>29</v>
      </c>
      <c r="L40" s="6">
        <f>VLOOKUP($K40,Sheet7!$A$14:$T$56,20,)</f>
        <v>61.11665007089556</v>
      </c>
      <c r="M40" s="6">
        <f>VLOOKUP($K40,Sheet7!$A$14:$T$56,4,)</f>
        <v>46.504466179825002</v>
      </c>
      <c r="N40" s="6">
        <f t="shared" si="2"/>
        <v>14.612183891070558</v>
      </c>
      <c r="O40" t="s">
        <v>29</v>
      </c>
      <c r="P40" s="6">
        <f>VLOOKUP($O40,Sheet9!$A$14:$T$56,20,)</f>
        <v>8.5302672064823302</v>
      </c>
      <c r="Q40" s="6">
        <f>VLOOKUP($O40,Sheet9!$A$14:$T$56,4,)</f>
        <v>4.5930791696945379</v>
      </c>
      <c r="R40" s="6">
        <f t="shared" si="3"/>
        <v>3.9371880367877923</v>
      </c>
      <c r="S40" t="s">
        <v>29</v>
      </c>
      <c r="T40" s="6">
        <f>VLOOKUP($S40,Sheet12!$A$13:$U$55,20,)</f>
        <v>7.8723141391393092</v>
      </c>
      <c r="U40" s="6">
        <f>VLOOKUP($S40,Sheet12!$A$13:$U$55,4,)</f>
        <v>4.0196948732251201</v>
      </c>
      <c r="V40" s="6">
        <f t="shared" si="4"/>
        <v>3.8526192659141891</v>
      </c>
      <c r="W40" t="s">
        <v>29</v>
      </c>
      <c r="X40" s="6">
        <f>VLOOKUP($W40,Sheet6!$A$14:$T$56,20,)</f>
        <v>74.870792227540804</v>
      </c>
      <c r="Y40" s="6">
        <f>VLOOKUP($W40,Sheet6!$A$14:$T$56,4,)</f>
        <v>75.531983318032943</v>
      </c>
      <c r="Z40" s="6">
        <f t="shared" si="5"/>
        <v>-0.66119109049213876</v>
      </c>
      <c r="AA40" t="s">
        <v>29</v>
      </c>
      <c r="AB40" s="6">
        <f>VLOOKUP($AA40,Sheet8!$A$14:$T$56,20,)</f>
        <v>32.57297487066532</v>
      </c>
      <c r="AC40" s="6">
        <f>VLOOKUP($AA40,Sheet8!$A$14:$T$56,4,)</f>
        <v>49.329172111685672</v>
      </c>
      <c r="AD40" s="6">
        <f t="shared" si="6"/>
        <v>-16.756197241020352</v>
      </c>
      <c r="AF40" s="6">
        <f t="shared" si="7"/>
        <v>12.557125827941931</v>
      </c>
      <c r="AG40" s="6">
        <f t="shared" si="8"/>
        <v>-16.095006150528214</v>
      </c>
    </row>
    <row r="41" spans="1:33">
      <c r="A41" t="s">
        <v>36</v>
      </c>
      <c r="B41" s="6">
        <f>VLOOKUP($A41,Sheet4!$A$14:$T$56,20,)</f>
        <v>49.086329559508862</v>
      </c>
      <c r="C41" s="6">
        <f>VLOOKUP($A41,Sheet4!$A$14:$T$56,4,)</f>
        <v>37.043671317203618</v>
      </c>
      <c r="D41" s="6">
        <f t="shared" si="0"/>
        <v>12.042658242305244</v>
      </c>
      <c r="G41" t="s">
        <v>36</v>
      </c>
      <c r="H41" s="6">
        <f>VLOOKUP($G41,Sheet5!$A$14:$T$56,20,)</f>
        <v>18.213750884631921</v>
      </c>
      <c r="I41" s="6">
        <f>VLOOKUP($G41,Sheet5!$A$14:$T$56,4,)</f>
        <v>12.343698494670919</v>
      </c>
      <c r="J41" s="6">
        <f t="shared" si="1"/>
        <v>5.8700523899610015</v>
      </c>
      <c r="K41" t="s">
        <v>36</v>
      </c>
      <c r="L41" s="6">
        <f>VLOOKUP($K41,Sheet7!$A$14:$T$56,20,)</f>
        <v>59.159820366931157</v>
      </c>
      <c r="M41" s="6">
        <f>VLOOKUP($K41,Sheet7!$A$14:$T$56,4,)</f>
        <v>40.891086610994783</v>
      </c>
      <c r="N41" s="6">
        <f t="shared" si="2"/>
        <v>18.268733755936374</v>
      </c>
      <c r="O41" t="s">
        <v>36</v>
      </c>
      <c r="P41" s="6">
        <f>VLOOKUP($O41,Sheet9!$A$14:$T$56,20,)</f>
        <v>19.634714561087119</v>
      </c>
      <c r="Q41" s="6">
        <f>VLOOKUP($O41,Sheet9!$A$14:$T$56,4,)</f>
        <v>13.86349447021049</v>
      </c>
      <c r="R41" s="6">
        <f t="shared" si="3"/>
        <v>5.7712200908766285</v>
      </c>
      <c r="S41" t="s">
        <v>36</v>
      </c>
      <c r="T41" s="6">
        <f>VLOOKUP($S41,Sheet12!$A$13:$U$55,20,)</f>
        <v>18.213750884631921</v>
      </c>
      <c r="U41" s="6">
        <f>VLOOKUP($S41,Sheet12!$A$13:$U$55,4,)</f>
        <v>12.343698494670919</v>
      </c>
      <c r="V41" s="6">
        <f t="shared" si="4"/>
        <v>5.8700523899610015</v>
      </c>
      <c r="W41" t="s">
        <v>36</v>
      </c>
      <c r="X41" s="6">
        <f>VLOOKUP($W41,Sheet6!$A$14:$T$56,20,)</f>
        <v>71.491414885405163</v>
      </c>
      <c r="Y41" s="6">
        <f>VLOOKUP($W41,Sheet6!$A$14:$T$56,4,)</f>
        <v>68.378256372747884</v>
      </c>
      <c r="Z41" s="6">
        <f t="shared" si="5"/>
        <v>3.1131585126572787</v>
      </c>
      <c r="AA41" t="s">
        <v>36</v>
      </c>
      <c r="AB41" s="6">
        <f>VLOOKUP($AA41,Sheet8!$A$14:$T$56,20,)</f>
        <v>20.52706961901881</v>
      </c>
      <c r="AC41" s="6">
        <f>VLOOKUP($AA41,Sheet8!$A$14:$T$56,4,)</f>
        <v>36.269469370719577</v>
      </c>
      <c r="AD41" s="6">
        <f t="shared" si="6"/>
        <v>-15.742399751700766</v>
      </c>
      <c r="AF41" s="6">
        <f t="shared" si="7"/>
        <v>8.929499729647965</v>
      </c>
      <c r="AG41" s="6">
        <f t="shared" si="8"/>
        <v>-18.855558264358045</v>
      </c>
    </row>
    <row r="42" spans="1:33">
      <c r="A42" t="s">
        <v>13</v>
      </c>
      <c r="B42" s="6">
        <f>VLOOKUP($A42,Sheet4!$A$14:$T$56,20,)</f>
        <v>67.767910716847396</v>
      </c>
      <c r="C42" s="6">
        <f>VLOOKUP($A42,Sheet4!$A$14:$T$56,4,)</f>
        <v>55.696108963374613</v>
      </c>
      <c r="D42" s="6">
        <f t="shared" si="0"/>
        <v>12.071801753472784</v>
      </c>
      <c r="G42" t="s">
        <v>13</v>
      </c>
      <c r="H42" s="6">
        <f>VLOOKUP($G42,Sheet5!$A$14:$T$56,20,)</f>
        <v>5.5383142713813598</v>
      </c>
      <c r="I42" s="6">
        <f>VLOOKUP($G42,Sheet5!$A$14:$T$56,4,)</f>
        <v>4.2358783188383011</v>
      </c>
      <c r="J42" s="6">
        <f t="shared" si="1"/>
        <v>1.3024359525430587</v>
      </c>
      <c r="K42" t="s">
        <v>13</v>
      </c>
      <c r="L42" s="6">
        <f>VLOOKUP($K42,Sheet7!$A$14:$T$56,20,)</f>
        <v>70.612277113897321</v>
      </c>
      <c r="M42" s="6">
        <f>VLOOKUP($K42,Sheet7!$A$14:$T$56,4,)</f>
        <v>58.240832796727538</v>
      </c>
      <c r="N42" s="6">
        <f t="shared" si="2"/>
        <v>12.371444317169782</v>
      </c>
      <c r="O42" t="s">
        <v>13</v>
      </c>
      <c r="P42" s="6">
        <f>VLOOKUP($O42,Sheet9!$A$14:$T$56,20,)</f>
        <v>6.180715847461256</v>
      </c>
      <c r="Q42" s="6">
        <f>VLOOKUP($O42,Sheet9!$A$14:$T$56,4,)</f>
        <v>4.625992446518076</v>
      </c>
      <c r="R42" s="6">
        <f t="shared" si="3"/>
        <v>1.5547234009431801</v>
      </c>
      <c r="S42" t="s">
        <v>13</v>
      </c>
      <c r="T42" s="6">
        <f>VLOOKUP($S42,Sheet12!$A$13:$U$55,20,)</f>
        <v>5.5383142713813598</v>
      </c>
      <c r="U42" s="6">
        <f>VLOOKUP($S42,Sheet12!$A$13:$U$55,4,)</f>
        <v>4.2358783188383011</v>
      </c>
      <c r="V42" s="6">
        <f t="shared" si="4"/>
        <v>1.3024359525430587</v>
      </c>
      <c r="W42" t="s">
        <v>13</v>
      </c>
      <c r="X42" s="6">
        <f>VLOOKUP($W42,Sheet6!$A$14:$T$56,20,)</f>
        <v>82.513078336826638</v>
      </c>
      <c r="Y42" s="6">
        <f>VLOOKUP($W42,Sheet6!$A$14:$T$56,4,)</f>
        <v>84.150526905750553</v>
      </c>
      <c r="Z42" s="6">
        <f t="shared" si="5"/>
        <v>-1.6374485689239151</v>
      </c>
      <c r="AA42" t="s">
        <v>13</v>
      </c>
      <c r="AB42" s="6">
        <f>VLOOKUP($AA42,Sheet8!$A$14:$T$56,20,)</f>
        <v>58.212824220793202</v>
      </c>
      <c r="AC42" s="6">
        <f>VLOOKUP($AA42,Sheet8!$A$14:$T$56,4,)</f>
        <v>65.953401222343174</v>
      </c>
      <c r="AD42" s="6">
        <f t="shared" si="6"/>
        <v>-7.7405770015499726</v>
      </c>
      <c r="AF42" s="6">
        <f t="shared" si="7"/>
        <v>13.709250322396699</v>
      </c>
      <c r="AG42" s="6">
        <f t="shared" si="8"/>
        <v>-6.1031284326260575</v>
      </c>
    </row>
    <row r="43" spans="1:33">
      <c r="A43" t="s">
        <v>19</v>
      </c>
      <c r="B43" s="6">
        <f>VLOOKUP($A43,Sheet4!$A$14:$T$56,20,)</f>
        <v>63.555581802248462</v>
      </c>
      <c r="C43" s="6">
        <f>VLOOKUP($A43,Sheet4!$A$14:$T$56,4,)</f>
        <v>50.403026813620663</v>
      </c>
      <c r="D43" s="6">
        <f t="shared" si="0"/>
        <v>13.152554988627799</v>
      </c>
      <c r="G43" t="s">
        <v>19</v>
      </c>
      <c r="H43" s="6">
        <f>VLOOKUP($G43,Sheet5!$A$14:$T$56,20,)</f>
        <v>3.6550352772224479</v>
      </c>
      <c r="I43" s="6">
        <f>VLOOKUP($G43,Sheet5!$A$14:$T$56,4,)</f>
        <v>4.4330940105045054</v>
      </c>
      <c r="J43" s="6">
        <f t="shared" si="1"/>
        <v>-0.77805873328205744</v>
      </c>
      <c r="K43" t="s">
        <v>19</v>
      </c>
      <c r="L43" s="6">
        <f>VLOOKUP($K43,Sheet7!$A$14:$T$56,20,)</f>
        <v>65.95306586001891</v>
      </c>
      <c r="M43" s="6">
        <f>VLOOKUP($K43,Sheet7!$A$14:$T$56,4,)</f>
        <v>52.706037177167303</v>
      </c>
      <c r="N43" s="6">
        <f t="shared" si="2"/>
        <v>13.247028682851607</v>
      </c>
      <c r="O43" t="s">
        <v>19</v>
      </c>
      <c r="P43" s="6">
        <f>VLOOKUP($O43,Sheet9!$A$14:$T$56,20,)</f>
        <v>4.8507014446892871</v>
      </c>
      <c r="Q43" s="6">
        <f>VLOOKUP($O43,Sheet9!$A$14:$T$56,4,)</f>
        <v>5.476687543493389</v>
      </c>
      <c r="R43" s="6">
        <f t="shared" si="3"/>
        <v>-0.62598609880410194</v>
      </c>
      <c r="S43" t="s">
        <v>19</v>
      </c>
      <c r="T43" s="6">
        <f>VLOOKUP($S43,Sheet12!$A$13:$U$55,20,)</f>
        <v>3.6550352772224479</v>
      </c>
      <c r="U43" s="6">
        <f>VLOOKUP($S43,Sheet12!$A$13:$U$55,4,)</f>
        <v>4.4330940105045054</v>
      </c>
      <c r="V43" s="6">
        <f t="shared" si="4"/>
        <v>-0.77805873328205744</v>
      </c>
      <c r="W43" t="s">
        <v>19</v>
      </c>
      <c r="X43" s="6">
        <f>VLOOKUP($W43,Sheet6!$A$14:$T$56,20,)</f>
        <v>82.969003109182651</v>
      </c>
      <c r="Y43" s="6">
        <f>VLOOKUP($W43,Sheet6!$A$14:$T$56,4,)</f>
        <v>80.165723524656428</v>
      </c>
      <c r="Z43" s="6">
        <f t="shared" si="5"/>
        <v>2.8032795845262228</v>
      </c>
      <c r="AA43" t="s">
        <v>19</v>
      </c>
      <c r="AB43" s="6">
        <f>VLOOKUP($AA43,Sheet8!$A$14:$T$56,20,)</f>
        <v>53.746430460647147</v>
      </c>
      <c r="AC43" s="6">
        <f>VLOOKUP($AA43,Sheet8!$A$14:$T$56,4,)</f>
        <v>61.501210653753027</v>
      </c>
      <c r="AD43" s="6">
        <f t="shared" si="6"/>
        <v>-7.75478019310588</v>
      </c>
      <c r="AF43" s="6">
        <f t="shared" si="7"/>
        <v>10.349275404101576</v>
      </c>
      <c r="AG43" s="6">
        <f t="shared" si="8"/>
        <v>-10.558059777632103</v>
      </c>
    </row>
    <row r="44" spans="1:33">
      <c r="A44" t="s">
        <v>33</v>
      </c>
      <c r="B44" s="6">
        <f>VLOOKUP($A44,Sheet4!$A$14:$T$56,20,)</f>
        <v>40.393639357389297</v>
      </c>
      <c r="C44" s="6">
        <f>VLOOKUP($A44,Sheet4!$A$14:$T$56,4,)</f>
        <v>27.213763337629722</v>
      </c>
      <c r="D44" s="6">
        <f t="shared" si="0"/>
        <v>13.179876019759575</v>
      </c>
      <c r="G44" t="s">
        <v>33</v>
      </c>
      <c r="H44" s="6">
        <f>VLOOKUP($G44,Sheet5!$A$14:$T$56,20,)</f>
        <v>5.332943243913947</v>
      </c>
      <c r="I44" s="6">
        <f>VLOOKUP($G44,Sheet5!$A$14:$T$56,4,)</f>
        <v>2.0065114724839979</v>
      </c>
      <c r="J44" s="6">
        <f t="shared" si="1"/>
        <v>3.3264317714299492</v>
      </c>
      <c r="K44" t="s">
        <v>33</v>
      </c>
      <c r="L44" s="6">
        <f>VLOOKUP($K44,Sheet7!$A$14:$T$56,20,)</f>
        <v>40.393639357389297</v>
      </c>
      <c r="M44" s="6">
        <f>VLOOKUP($K44,Sheet7!$A$14:$T$56,4,)</f>
        <v>27.592028364747911</v>
      </c>
      <c r="N44" s="6">
        <f t="shared" si="2"/>
        <v>12.801610992641386</v>
      </c>
      <c r="O44" t="s">
        <v>33</v>
      </c>
      <c r="P44" s="6">
        <f>VLOOKUP($O44,Sheet9!$A$14:$T$56,20,)</f>
        <v>6.2906725107308663</v>
      </c>
      <c r="Q44" s="6">
        <f>VLOOKUP($O44,Sheet9!$A$14:$T$56,4,)</f>
        <v>2.3452578803927469</v>
      </c>
      <c r="R44" s="6">
        <f t="shared" si="3"/>
        <v>3.9454146303381195</v>
      </c>
      <c r="S44" t="s">
        <v>33</v>
      </c>
      <c r="T44" s="6">
        <f>VLOOKUP($S44,Sheet12!$A$13:$U$55,20,)</f>
        <v>5.332943243913947</v>
      </c>
      <c r="U44" s="6">
        <f>VLOOKUP($S44,Sheet12!$A$13:$U$55,4,)</f>
        <v>2.0065114724839979</v>
      </c>
      <c r="V44" s="6">
        <f t="shared" si="4"/>
        <v>3.3264317714299492</v>
      </c>
      <c r="W44" t="s">
        <v>33</v>
      </c>
      <c r="X44" s="6">
        <f>VLOOKUP($W44,Sheet6!$A$14:$T$56,20,)</f>
        <v>82.515251402431161</v>
      </c>
      <c r="Y44" s="6">
        <f>VLOOKUP($W44,Sheet6!$A$14:$T$56,4,)</f>
        <v>78.18936327217547</v>
      </c>
      <c r="Z44" s="6">
        <f t="shared" si="5"/>
        <v>4.3258881302556915</v>
      </c>
      <c r="AA44" t="s">
        <v>33</v>
      </c>
      <c r="AB44" s="6">
        <f>VLOOKUP($AA44,Sheet8!$A$14:$T$56,20,)</f>
        <v>25.686381923028289</v>
      </c>
      <c r="AC44" s="6">
        <f>VLOOKUP($AA44,Sheet8!$A$14:$T$56,4,)</f>
        <v>31.84944537699101</v>
      </c>
      <c r="AD44" s="6">
        <f t="shared" si="6"/>
        <v>-6.1630634539627209</v>
      </c>
      <c r="AF44" s="6">
        <f t="shared" si="7"/>
        <v>8.8539878895038839</v>
      </c>
      <c r="AG44" s="6">
        <f t="shared" si="8"/>
        <v>-10.488951584218412</v>
      </c>
    </row>
    <row r="45" spans="1:33">
      <c r="A45" t="s">
        <v>22</v>
      </c>
      <c r="B45" s="6">
        <f>VLOOKUP($A45,Sheet4!$A$14:$T$56,20,)</f>
        <v>61.632752008659793</v>
      </c>
      <c r="C45" s="6">
        <f>VLOOKUP($A45,Sheet4!$A$14:$T$56,4,)</f>
        <v>48.099801120954623</v>
      </c>
      <c r="D45" s="6">
        <f t="shared" si="0"/>
        <v>13.532950887705169</v>
      </c>
      <c r="E45" s="6"/>
      <c r="F45" s="6"/>
      <c r="G45" t="s">
        <v>22</v>
      </c>
      <c r="H45" s="6">
        <f>VLOOKUP($G45,Sheet5!$A$14:$T$56,20,)</f>
        <v>5.9605266155316219</v>
      </c>
      <c r="I45" s="6">
        <f>VLOOKUP($G45,Sheet5!$A$14:$T$56,4,)</f>
        <v>5.7499999999999991</v>
      </c>
      <c r="J45" s="6">
        <f t="shared" si="1"/>
        <v>0.21052661553162277</v>
      </c>
      <c r="K45" t="s">
        <v>22</v>
      </c>
      <c r="L45" s="6">
        <f>VLOOKUP($K45,Sheet7!$A$14:$T$56,20,)</f>
        <v>65.819352412775359</v>
      </c>
      <c r="M45" s="6">
        <f>VLOOKUP($K45,Sheet7!$A$14:$T$56,4,)</f>
        <v>50.887723738926049</v>
      </c>
      <c r="N45" s="6">
        <f t="shared" si="2"/>
        <v>14.93162867384931</v>
      </c>
      <c r="O45" t="s">
        <v>22</v>
      </c>
      <c r="P45" s="6">
        <f>VLOOKUP($O45,Sheet9!$A$14:$T$56,20,)</f>
        <v>6.9963993103897133</v>
      </c>
      <c r="Q45" s="6">
        <f>VLOOKUP($O45,Sheet9!$A$14:$T$56,4,)</f>
        <v>6.8211230706101436</v>
      </c>
      <c r="R45" s="6">
        <f t="shared" si="3"/>
        <v>0.17527623977956974</v>
      </c>
      <c r="S45" t="s">
        <v>22</v>
      </c>
      <c r="T45" s="6">
        <f>VLOOKUP($S45,Sheet12!$A$13:$U$55,20,)</f>
        <v>5.9605266155316219</v>
      </c>
      <c r="U45" s="6">
        <f>VLOOKUP($S45,Sheet12!$A$13:$U$55,4,)</f>
        <v>5.7499999999999991</v>
      </c>
      <c r="V45" s="6">
        <f t="shared" si="4"/>
        <v>0.21052661553162277</v>
      </c>
      <c r="W45" t="s">
        <v>22</v>
      </c>
      <c r="X45" s="6">
        <f>VLOOKUP($W45,Sheet6!$A$14:$T$56,20,)</f>
        <v>81.359198512753494</v>
      </c>
      <c r="Y45" s="6">
        <f>VLOOKUP($W45,Sheet6!$A$14:$T$56,4,)</f>
        <v>79.876966238776106</v>
      </c>
      <c r="Z45" s="6">
        <f t="shared" si="5"/>
        <v>1.4822322739773881</v>
      </c>
      <c r="AA45" t="s">
        <v>22</v>
      </c>
      <c r="AB45" s="6">
        <f>VLOOKUP($AA45,Sheet8!$A$14:$T$56,20,)</f>
        <v>55.379248697748267</v>
      </c>
      <c r="AC45" s="6">
        <f>VLOOKUP($AA45,Sheet8!$A$14:$T$56,4,)</f>
        <v>56.230487475110003</v>
      </c>
      <c r="AD45" s="6">
        <f t="shared" si="6"/>
        <v>-0.85123877736173625</v>
      </c>
      <c r="AF45" s="6">
        <f t="shared" si="7"/>
        <v>12.050718613727781</v>
      </c>
      <c r="AG45" s="6">
        <f t="shared" si="8"/>
        <v>-2.3334710513391244</v>
      </c>
    </row>
    <row r="46" spans="1:33">
      <c r="A46" t="s">
        <v>6</v>
      </c>
      <c r="B46" s="6">
        <f>AVERAGE(Sheet4!$T$14:$T$48)</f>
        <v>58.441329274268604</v>
      </c>
      <c r="C46" s="6">
        <f>AVERAGE(Sheet4!$D$14:$D$48)</f>
        <v>44.006849907017738</v>
      </c>
      <c r="D46" s="6">
        <f t="shared" si="0"/>
        <v>14.434479367250866</v>
      </c>
      <c r="G46" t="s">
        <v>6</v>
      </c>
      <c r="H46" s="6">
        <f>AVERAGE(Sheet5!$T$14:$T$48)</f>
        <v>6.6321432615351954</v>
      </c>
      <c r="I46" s="6">
        <f>AVERAGE(Sheet5!$D$14:$D$48)</f>
        <v>6.3819070581663508</v>
      </c>
      <c r="J46" s="6">
        <f t="shared" si="1"/>
        <v>0.25023620336884456</v>
      </c>
      <c r="K46" t="s">
        <v>6</v>
      </c>
      <c r="L46" s="6">
        <f>AVERAGE(Sheet7!$T$14:$T$48)</f>
        <v>61.868076901480862</v>
      </c>
      <c r="M46" s="6">
        <f>AVERAGE(Sheet7!$D$14:$D$48)</f>
        <v>46.362714828567618</v>
      </c>
      <c r="N46" s="6">
        <f t="shared" si="2"/>
        <v>15.505362072913243</v>
      </c>
      <c r="O46" t="s">
        <v>6</v>
      </c>
      <c r="P46" s="6">
        <f>AVERAGE(Sheet9!$T$14:$T$48)</f>
        <v>7.3947593558430311</v>
      </c>
      <c r="Q46" s="6">
        <f>AVERAGE(Sheet9!$D$14:$D$48)</f>
        <v>7.4438257709750992</v>
      </c>
      <c r="R46" s="6">
        <f t="shared" si="3"/>
        <v>-4.9066415132068109E-2</v>
      </c>
      <c r="S46" t="s">
        <v>6</v>
      </c>
      <c r="T46" s="6" t="e">
        <f>AVERAGE(Sheet12!$U$13:$U$47)</f>
        <v>#DIV/0!</v>
      </c>
      <c r="U46" s="6">
        <f>AVERAGE(Sheet12!$E$13:$E$47)</f>
        <v>6.2202238344939449</v>
      </c>
      <c r="V46" s="6" t="e">
        <f t="shared" si="4"/>
        <v>#DIV/0!</v>
      </c>
      <c r="W46" t="s">
        <v>6</v>
      </c>
      <c r="X46" s="6">
        <f>AVERAGE(Sheet6!$T$14:$T$48)</f>
        <v>79.548410581911284</v>
      </c>
      <c r="Y46" s="6">
        <f>AVERAGE(Sheet6!$D$14:$D$48)</f>
        <v>76.843622495014174</v>
      </c>
      <c r="Z46" s="6">
        <f t="shared" si="5"/>
        <v>2.7047880868971106</v>
      </c>
      <c r="AA46" t="s">
        <v>6</v>
      </c>
      <c r="AB46" s="6">
        <f>AVERAGE(Sheet8!$T$14:$T$48)</f>
        <v>39.29467687790693</v>
      </c>
      <c r="AC46" s="6">
        <f>AVERAGE(Sheet8!$D$14:$D$48)</f>
        <v>43.706527791631743</v>
      </c>
      <c r="AD46" s="6">
        <f t="shared" si="6"/>
        <v>-4.4118509137248125</v>
      </c>
      <c r="AF46" s="6">
        <f t="shared" si="7"/>
        <v>11.729691280353755</v>
      </c>
      <c r="AG46" s="6">
        <f t="shared" si="8"/>
        <v>-7.1166390006219231</v>
      </c>
    </row>
    <row r="47" spans="1:33">
      <c r="A47" t="s">
        <v>25</v>
      </c>
      <c r="B47" s="6">
        <f>VLOOKUP($A47,Sheet4!$A$14:$T$56,20,)</f>
        <v>49.882412648719942</v>
      </c>
      <c r="C47" s="6">
        <f>VLOOKUP($A47,Sheet4!$A$14:$T$56,4,)</f>
        <v>34.308434152351332</v>
      </c>
      <c r="D47" s="6">
        <f t="shared" si="0"/>
        <v>15.573978496368611</v>
      </c>
      <c r="G47" t="s">
        <v>25</v>
      </c>
      <c r="H47" s="6">
        <f>VLOOKUP($G47,Sheet5!$A$14:$T$56,20,)</f>
        <v>8.6048785353919293</v>
      </c>
      <c r="I47" s="6">
        <f>VLOOKUP($G47,Sheet5!$A$14:$T$56,4,)</f>
        <v>9.189154745587631</v>
      </c>
      <c r="J47" s="6">
        <f t="shared" si="1"/>
        <v>-0.58427621019570175</v>
      </c>
      <c r="K47" t="s">
        <v>25</v>
      </c>
      <c r="L47" s="6">
        <f>VLOOKUP($K47,Sheet7!$A$14:$T$56,20,)</f>
        <v>53.669002553001178</v>
      </c>
      <c r="M47" s="6">
        <f>VLOOKUP($K47,Sheet7!$A$14:$T$56,4,)</f>
        <v>37.258016315963367</v>
      </c>
      <c r="N47" s="6">
        <f t="shared" si="2"/>
        <v>16.410986237037811</v>
      </c>
      <c r="O47" t="s">
        <v>25</v>
      </c>
      <c r="P47" s="6">
        <f>VLOOKUP($O47,Sheet9!$A$14:$T$56,20,)</f>
        <v>9.7534733189372158</v>
      </c>
      <c r="Q47" s="6">
        <f>VLOOKUP($O47,Sheet9!$A$14:$T$56,4,)</f>
        <v>10.01928304917941</v>
      </c>
      <c r="R47" s="6">
        <f t="shared" si="3"/>
        <v>-0.26580973024219468</v>
      </c>
      <c r="S47" t="s">
        <v>25</v>
      </c>
      <c r="T47" s="6">
        <f>VLOOKUP($S47,Sheet12!$A$13:$U$55,20,)</f>
        <v>8.6048785353919293</v>
      </c>
      <c r="U47" s="6">
        <f>VLOOKUP($S47,Sheet12!$A$13:$U$55,4,)</f>
        <v>9.189154745587631</v>
      </c>
      <c r="V47" s="6">
        <f t="shared" si="4"/>
        <v>-0.58427621019570175</v>
      </c>
      <c r="W47" t="s">
        <v>25</v>
      </c>
      <c r="X47" s="6">
        <f>VLOOKUP($W47,Sheet6!$A$14:$T$56,20,)</f>
        <v>80.252692525209355</v>
      </c>
      <c r="Y47" s="6">
        <f>VLOOKUP($W47,Sheet6!$A$14:$T$56,4,)</f>
        <v>78.250371769923433</v>
      </c>
      <c r="Z47" s="6">
        <f t="shared" si="5"/>
        <v>2.0023207552859219</v>
      </c>
      <c r="AA47" t="s">
        <v>25</v>
      </c>
      <c r="AB47" s="6">
        <f>VLOOKUP($AA47,Sheet8!$A$14:$T$56,20,)</f>
        <v>28.238263859727361</v>
      </c>
      <c r="AC47" s="6">
        <f>VLOOKUP($AA47,Sheet8!$A$14:$T$56,4,)</f>
        <v>23.235769655828388</v>
      </c>
      <c r="AD47" s="6">
        <f t="shared" si="6"/>
        <v>5.0024942038989728</v>
      </c>
      <c r="AF47" s="6">
        <f t="shared" si="7"/>
        <v>13.571657741082689</v>
      </c>
      <c r="AG47" s="6">
        <f t="shared" si="8"/>
        <v>3.0001734486130509</v>
      </c>
    </row>
    <row r="48" spans="1:33">
      <c r="A48" t="s">
        <v>37</v>
      </c>
      <c r="B48" s="6">
        <f>VLOOKUP($A48,Sheet4!$A$14:$T$56,20,)</f>
        <v>38.52318903774075</v>
      </c>
      <c r="C48" s="6">
        <f>VLOOKUP($A48,Sheet4!$A$14:$T$56,4,)</f>
        <v>22.739858619168299</v>
      </c>
      <c r="D48" s="6">
        <f t="shared" si="0"/>
        <v>15.783330418572451</v>
      </c>
      <c r="G48" t="s">
        <v>37</v>
      </c>
      <c r="H48" s="6">
        <f>VLOOKUP($G48,Sheet5!$A$14:$T$56,20,)</f>
        <v>7.7397155146356127</v>
      </c>
      <c r="I48" s="6">
        <f>VLOOKUP($G48,Sheet5!$A$14:$T$56,4,)</f>
        <v>5.5949262157639756</v>
      </c>
      <c r="J48" s="6">
        <f t="shared" si="1"/>
        <v>2.1447892988716371</v>
      </c>
      <c r="K48" t="s">
        <v>37</v>
      </c>
      <c r="L48" s="6">
        <f>VLOOKUP($K48,Sheet7!$A$14:$T$56,20,)</f>
        <v>41.19004323874622</v>
      </c>
      <c r="M48" s="6">
        <f>VLOOKUP($K48,Sheet7!$A$14:$T$56,4,)</f>
        <v>24.01835297899752</v>
      </c>
      <c r="N48" s="6">
        <f t="shared" si="2"/>
        <v>17.171690259748701</v>
      </c>
      <c r="O48" t="s">
        <v>37</v>
      </c>
      <c r="P48" s="6">
        <f>VLOOKUP($O48,Sheet9!$A$14:$T$56,20,)</f>
        <v>8.0190959270843596</v>
      </c>
      <c r="Q48" s="6">
        <f>VLOOKUP($O48,Sheet9!$A$14:$T$56,4,)</f>
        <v>6.7290272551916503</v>
      </c>
      <c r="R48" s="6">
        <f t="shared" si="3"/>
        <v>1.2900686718927092</v>
      </c>
      <c r="S48" t="s">
        <v>37</v>
      </c>
      <c r="T48" s="6">
        <f>VLOOKUP($S48,Sheet12!$A$13:$U$55,20,)</f>
        <v>7.7397155146356127</v>
      </c>
      <c r="U48" s="6">
        <f>VLOOKUP($S48,Sheet12!$A$13:$U$55,4,)</f>
        <v>5.5949262157639756</v>
      </c>
      <c r="V48" s="6">
        <f t="shared" si="4"/>
        <v>2.1447892988716371</v>
      </c>
      <c r="W48" t="s">
        <v>37</v>
      </c>
      <c r="X48" s="6">
        <f>VLOOKUP($W48,Sheet6!$A$14:$T$56,20,)</f>
        <v>83.484897672017837</v>
      </c>
      <c r="Y48" s="6">
        <f>VLOOKUP($W48,Sheet6!$A$14:$T$56,4,)</f>
        <v>82.553766288995433</v>
      </c>
      <c r="Z48" s="6">
        <f t="shared" si="5"/>
        <v>0.93113138302240372</v>
      </c>
      <c r="AA48" t="s">
        <v>37</v>
      </c>
      <c r="AB48" s="6">
        <f>VLOOKUP($AA48,Sheet8!$A$14:$T$56,20,)</f>
        <v>28.607000293505561</v>
      </c>
      <c r="AC48" s="6">
        <f>VLOOKUP($AA48,Sheet8!$A$14:$T$56,4,)</f>
        <v>32.759259102808592</v>
      </c>
      <c r="AD48" s="6">
        <f t="shared" si="6"/>
        <v>-4.1522588093030315</v>
      </c>
      <c r="AF48" s="6">
        <f t="shared" si="7"/>
        <v>14.852199035550047</v>
      </c>
      <c r="AG48" s="6">
        <f t="shared" si="8"/>
        <v>-5.0833901923254352</v>
      </c>
    </row>
    <row r="49" spans="1:33">
      <c r="A49" t="s">
        <v>23</v>
      </c>
      <c r="B49" s="6">
        <f>VLOOKUP($A49,Sheet4!$A$14:$T$56,20,)</f>
        <v>63.816210816472477</v>
      </c>
      <c r="C49" s="6">
        <f>VLOOKUP($A49,Sheet4!$A$14:$T$56,4,)</f>
        <v>47.67954186286287</v>
      </c>
      <c r="D49" s="6">
        <f t="shared" si="0"/>
        <v>16.136668953609608</v>
      </c>
      <c r="G49" t="s">
        <v>23</v>
      </c>
      <c r="H49" s="6">
        <f>VLOOKUP($G49,Sheet5!$A$14:$T$56,20,)</f>
        <v>6.0311090275114321</v>
      </c>
      <c r="I49" s="6">
        <f>VLOOKUP($G49,Sheet5!$A$14:$T$56,4,)</f>
        <v>8.2293850356699458</v>
      </c>
      <c r="J49" s="6">
        <f t="shared" si="1"/>
        <v>-2.1982760081585138</v>
      </c>
      <c r="K49" t="s">
        <v>23</v>
      </c>
      <c r="L49" s="6">
        <f>VLOOKUP($K49,Sheet7!$A$14:$T$56,20,)</f>
        <v>66.422939521149999</v>
      </c>
      <c r="M49" s="6">
        <f>VLOOKUP($K49,Sheet7!$A$14:$T$56,4,)</f>
        <v>51.257428592997442</v>
      </c>
      <c r="N49" s="6">
        <f t="shared" si="2"/>
        <v>15.165510928152557</v>
      </c>
      <c r="O49" t="s">
        <v>23</v>
      </c>
      <c r="P49" s="6">
        <f>VLOOKUP($O49,Sheet9!$A$14:$T$56,20,)</f>
        <v>6.4894063739105556</v>
      </c>
      <c r="Q49" s="6">
        <f>VLOOKUP($O49,Sheet9!$A$14:$T$56,4,)</f>
        <v>10.481163298310021</v>
      </c>
      <c r="R49" s="6">
        <f t="shared" si="3"/>
        <v>-3.9917569243994651</v>
      </c>
      <c r="S49" t="s">
        <v>23</v>
      </c>
      <c r="T49" s="6">
        <f>VLOOKUP($S49,Sheet12!$A$13:$U$55,20,)</f>
        <v>6.0311090275114321</v>
      </c>
      <c r="U49" s="6">
        <f>VLOOKUP($S49,Sheet12!$A$13:$U$55,4,)</f>
        <v>8.2293850356699458</v>
      </c>
      <c r="V49" s="6">
        <f t="shared" si="4"/>
        <v>-2.1982760081585138</v>
      </c>
      <c r="W49" t="s">
        <v>23</v>
      </c>
      <c r="X49" s="6">
        <f>VLOOKUP($W49,Sheet6!$A$14:$T$56,20,)</f>
        <v>74.831681444443589</v>
      </c>
      <c r="Y49" s="6">
        <f>VLOOKUP($W49,Sheet6!$A$14:$T$56,4,)</f>
        <v>65.612062055277448</v>
      </c>
      <c r="Z49" s="6">
        <f t="shared" si="5"/>
        <v>9.2196193891661409</v>
      </c>
      <c r="AA49" t="s">
        <v>23</v>
      </c>
      <c r="AB49" s="6">
        <f>VLOOKUP($AA49,Sheet8!$A$14:$T$56,20,)</f>
        <v>29.179832510369799</v>
      </c>
      <c r="AC49" s="6">
        <f>VLOOKUP($AA49,Sheet8!$A$14:$T$56,4,)</f>
        <v>28.959077845320358</v>
      </c>
      <c r="AD49" s="6">
        <f t="shared" si="6"/>
        <v>0.22075466504944075</v>
      </c>
      <c r="AF49" s="6">
        <f t="shared" si="7"/>
        <v>6.9170495644434666</v>
      </c>
      <c r="AG49" s="6">
        <f t="shared" si="8"/>
        <v>-8.9988647241167001</v>
      </c>
    </row>
    <row r="50" spans="1:33">
      <c r="A50" t="s">
        <v>21</v>
      </c>
      <c r="B50" s="6">
        <f>VLOOKUP($A50,Sheet4!$A$14:$T$56,20,)</f>
        <v>62.464688335698092</v>
      </c>
      <c r="C50" s="6">
        <f>VLOOKUP($A50,Sheet4!$A$14:$T$56,4,)</f>
        <v>46.055563625036257</v>
      </c>
      <c r="D50" s="6">
        <f t="shared" si="0"/>
        <v>16.409124710661835</v>
      </c>
      <c r="G50" t="s">
        <v>21</v>
      </c>
      <c r="H50" s="6">
        <f>VLOOKUP($G50,Sheet5!$A$14:$T$56,20,)</f>
        <v>4.5059918443587907</v>
      </c>
      <c r="I50" s="6">
        <f>VLOOKUP($G50,Sheet5!$A$14:$T$56,4,)</f>
        <v>5.0431404342466593</v>
      </c>
      <c r="J50" s="6">
        <f t="shared" si="1"/>
        <v>-0.53714858988786851</v>
      </c>
      <c r="K50" t="s">
        <v>21</v>
      </c>
      <c r="L50" s="6">
        <f>VLOOKUP($K50,Sheet7!$A$14:$T$56,20,)</f>
        <v>65.242734652864343</v>
      </c>
      <c r="M50" s="6">
        <f>VLOOKUP($K50,Sheet7!$A$14:$T$56,4,)</f>
        <v>48.243392467742773</v>
      </c>
      <c r="N50" s="6">
        <f t="shared" si="2"/>
        <v>16.99934218512157</v>
      </c>
      <c r="O50" t="s">
        <v>21</v>
      </c>
      <c r="P50" s="6">
        <f>VLOOKUP($O50,Sheet9!$A$14:$T$56,20,)</f>
        <v>5.7218572930198528</v>
      </c>
      <c r="Q50" s="6">
        <f>VLOOKUP($O50,Sheet9!$A$14:$T$56,4,)</f>
        <v>6.282621584888112</v>
      </c>
      <c r="R50" s="6">
        <f t="shared" si="3"/>
        <v>-0.56076429186825916</v>
      </c>
      <c r="S50" t="s">
        <v>21</v>
      </c>
      <c r="T50" s="6">
        <f>VLOOKUP($S50,Sheet12!$A$13:$U$55,20,)</f>
        <v>4.5059918443587907</v>
      </c>
      <c r="U50" s="6">
        <f>VLOOKUP($S50,Sheet12!$A$13:$U$55,4,)</f>
        <v>5.0431404342466593</v>
      </c>
      <c r="V50" s="6">
        <f t="shared" si="4"/>
        <v>-0.53714858988786851</v>
      </c>
      <c r="W50" t="s">
        <v>21</v>
      </c>
      <c r="X50" s="6">
        <f>VLOOKUP($W50,Sheet6!$A$14:$T$56,20,)</f>
        <v>79.684808070789202</v>
      </c>
      <c r="Y50" s="6">
        <f>VLOOKUP($W50,Sheet6!$A$14:$T$56,4,)</f>
        <v>76.229778333081441</v>
      </c>
      <c r="Z50" s="6">
        <f t="shared" si="5"/>
        <v>3.4550297377077612</v>
      </c>
      <c r="AA50" t="s">
        <v>21</v>
      </c>
      <c r="AB50" s="6">
        <f>VLOOKUP($AA50,Sheet8!$A$14:$T$56,20,)</f>
        <v>58.377851446164719</v>
      </c>
      <c r="AC50" s="6">
        <f>VLOOKUP($AA50,Sheet8!$A$14:$T$56,4,)</f>
        <v>61.693156969897153</v>
      </c>
      <c r="AD50" s="6">
        <f t="shared" si="6"/>
        <v>-3.3153055237324338</v>
      </c>
      <c r="AF50" s="6">
        <f t="shared" si="7"/>
        <v>12.954094972954074</v>
      </c>
      <c r="AG50" s="6">
        <f t="shared" si="8"/>
        <v>-6.770335261440195</v>
      </c>
    </row>
    <row r="51" spans="1:33">
      <c r="A51" t="s">
        <v>35</v>
      </c>
      <c r="B51" s="6">
        <f>VLOOKUP($A51,Sheet4!$A$14:$T$56,20,)</f>
        <v>46.157095309676428</v>
      </c>
      <c r="C51" s="6">
        <f>VLOOKUP($A51,Sheet4!$A$14:$T$56,4,)</f>
        <v>28.411497730711041</v>
      </c>
      <c r="D51" s="6">
        <f t="shared" si="0"/>
        <v>17.745597578965388</v>
      </c>
      <c r="G51" t="s">
        <v>35</v>
      </c>
      <c r="H51" s="6">
        <f>VLOOKUP($G51,Sheet5!$A$14:$T$56,20,)</f>
        <v>5.3985732059384572</v>
      </c>
      <c r="I51" s="6">
        <f>VLOOKUP($G51,Sheet5!$A$14:$T$56,4,)</f>
        <v>13.878743608473339</v>
      </c>
      <c r="J51" s="6">
        <f t="shared" si="1"/>
        <v>-8.4801704025348812</v>
      </c>
      <c r="K51" t="s">
        <v>35</v>
      </c>
      <c r="L51" s="6">
        <f>VLOOKUP($K51,Sheet7!$A$14:$T$56,20,)</f>
        <v>48.279197829551592</v>
      </c>
      <c r="M51" s="6">
        <f>VLOOKUP($K51,Sheet7!$A$14:$T$56,4,)</f>
        <v>31.346444780635402</v>
      </c>
      <c r="N51" s="6">
        <f t="shared" si="2"/>
        <v>16.93275304891619</v>
      </c>
      <c r="O51" t="s">
        <v>35</v>
      </c>
      <c r="P51" s="6">
        <f>VLOOKUP($O51,Sheet9!$A$14:$T$56,20,)</f>
        <v>6.1728508002344578</v>
      </c>
      <c r="Q51" s="6">
        <f>VLOOKUP($O51,Sheet9!$A$14:$T$56,4,)</f>
        <v>16.096800277232301</v>
      </c>
      <c r="R51" s="6">
        <f t="shared" si="3"/>
        <v>-9.9239494769978442</v>
      </c>
      <c r="S51" t="s">
        <v>35</v>
      </c>
      <c r="T51" s="6">
        <f>VLOOKUP($S51,Sheet12!$A$13:$U$55,20,)</f>
        <v>5.3985732059384572</v>
      </c>
      <c r="U51" s="6">
        <f>VLOOKUP($S51,Sheet12!$A$13:$U$55,4,)</f>
        <v>13.878743608473339</v>
      </c>
      <c r="V51" s="6">
        <f t="shared" si="4"/>
        <v>-8.4801704025348812</v>
      </c>
      <c r="W51" t="s">
        <v>35</v>
      </c>
      <c r="X51" s="6">
        <f>VLOOKUP($W51,Sheet6!$A$14:$T$56,20,)</f>
        <v>80.338512222139329</v>
      </c>
      <c r="Y51" s="6">
        <f>VLOOKUP($W51,Sheet6!$A$14:$T$56,4,)</f>
        <v>70.947165723913827</v>
      </c>
      <c r="Z51" s="6">
        <f t="shared" si="5"/>
        <v>9.3913464982255022</v>
      </c>
      <c r="AA51" t="s">
        <v>35</v>
      </c>
      <c r="AB51" s="6">
        <f>VLOOKUP($AA51,Sheet8!$A$14:$T$56,20,)</f>
        <v>28.414657816356879</v>
      </c>
      <c r="AC51" s="6">
        <f>VLOOKUP($AA51,Sheet8!$A$14:$T$56,4,)</f>
        <v>24.53576341127923</v>
      </c>
      <c r="AD51" s="6">
        <f t="shared" si="6"/>
        <v>3.8788944050776486</v>
      </c>
      <c r="AF51" s="6">
        <f t="shared" si="7"/>
        <v>8.3542510807398855</v>
      </c>
      <c r="AG51" s="6">
        <f t="shared" si="8"/>
        <v>-5.5124520931478536</v>
      </c>
    </row>
    <row r="52" spans="1:33">
      <c r="A52" t="s">
        <v>32</v>
      </c>
      <c r="B52" s="6">
        <f>VLOOKUP($A52,Sheet4!$A$14:$T$56,20,)</f>
        <v>45.419061870845233</v>
      </c>
      <c r="C52" s="6">
        <f>VLOOKUP($A52,Sheet4!$A$14:$T$56,4,)</f>
        <v>26.30939261716733</v>
      </c>
      <c r="D52" s="6">
        <f t="shared" si="0"/>
        <v>19.109669253677904</v>
      </c>
      <c r="G52" t="s">
        <v>32</v>
      </c>
      <c r="H52" s="6">
        <f>VLOOKUP($G52,Sheet5!$A$14:$T$56,20,)</f>
        <v>7.110649336530539</v>
      </c>
      <c r="I52" s="6">
        <f>VLOOKUP($G52,Sheet5!$A$14:$T$56,4,)</f>
        <v>6.1029797884313428</v>
      </c>
      <c r="J52" s="6">
        <f t="shared" si="1"/>
        <v>1.0076695480991962</v>
      </c>
      <c r="K52" t="s">
        <v>32</v>
      </c>
      <c r="L52" s="6">
        <f>VLOOKUP($K52,Sheet7!$A$14:$T$56,20,)</f>
        <v>48.145605042740577</v>
      </c>
      <c r="M52" s="6">
        <f>VLOOKUP($K52,Sheet7!$A$14:$T$56,4,)</f>
        <v>27.113789381866528</v>
      </c>
      <c r="N52" s="6">
        <f t="shared" si="2"/>
        <v>21.031815660874049</v>
      </c>
      <c r="O52" t="s">
        <v>32</v>
      </c>
      <c r="P52" s="6">
        <f>VLOOKUP($O52,Sheet9!$A$14:$T$56,20,)</f>
        <v>7.8431516129650536</v>
      </c>
      <c r="Q52" s="6">
        <f>VLOOKUP($O52,Sheet9!$A$14:$T$56,4,)</f>
        <v>7.0090379392354558</v>
      </c>
      <c r="R52" s="6">
        <f t="shared" si="3"/>
        <v>0.83411367372959777</v>
      </c>
      <c r="S52" t="s">
        <v>32</v>
      </c>
      <c r="T52" s="6">
        <f>VLOOKUP($S52,Sheet12!$A$13:$U$55,20,)</f>
        <v>7.110649336530539</v>
      </c>
      <c r="U52" s="6">
        <f>VLOOKUP($S52,Sheet12!$A$13:$U$55,4,)</f>
        <v>6.1029797884313428</v>
      </c>
      <c r="V52" s="6">
        <f t="shared" si="4"/>
        <v>1.0076695480991962</v>
      </c>
      <c r="W52" t="s">
        <v>32</v>
      </c>
      <c r="X52" s="6">
        <f>VLOOKUP($W52,Sheet6!$A$14:$T$56,20,)</f>
        <v>79.079271743732633</v>
      </c>
      <c r="Y52" s="6">
        <f>VLOOKUP($W52,Sheet6!$A$14:$T$56,4,)</f>
        <v>77.37624730463483</v>
      </c>
      <c r="Z52" s="6">
        <f t="shared" si="5"/>
        <v>1.7030244390978027</v>
      </c>
      <c r="AA52" t="s">
        <v>32</v>
      </c>
      <c r="AB52" s="6">
        <f>VLOOKUP($AA52,Sheet8!$A$14:$T$56,20,)</f>
        <v>22.73150193938887</v>
      </c>
      <c r="AC52" s="6">
        <f>VLOOKUP($AA52,Sheet8!$A$14:$T$56,4,)</f>
        <v>29.122168518908829</v>
      </c>
      <c r="AD52" s="6">
        <f t="shared" si="6"/>
        <v>-6.3906665795199586</v>
      </c>
      <c r="AF52" s="6">
        <f t="shared" si="7"/>
        <v>17.406644814580101</v>
      </c>
      <c r="AG52" s="6">
        <f t="shared" si="8"/>
        <v>-8.0936910186177613</v>
      </c>
    </row>
    <row r="53" spans="1:33">
      <c r="A53" t="s">
        <v>17</v>
      </c>
      <c r="B53" s="6">
        <f>VLOOKUP($A53,Sheet4!$A$14:$T$56,20,)</f>
        <v>61.407572059509008</v>
      </c>
      <c r="C53" s="6">
        <f>VLOOKUP($A53,Sheet4!$A$14:$T$56,4,)</f>
        <v>42.258652094717668</v>
      </c>
      <c r="D53" s="6">
        <f t="shared" si="0"/>
        <v>19.14891996479134</v>
      </c>
      <c r="G53" t="s">
        <v>17</v>
      </c>
      <c r="H53" s="6">
        <f>VLOOKUP($G53,Sheet5!$A$14:$T$56,20,)</f>
        <v>7.4134496509939556</v>
      </c>
      <c r="I53" s="6">
        <f>VLOOKUP($G53,Sheet5!$A$14:$T$56,4,)</f>
        <v>7.9677256681795257</v>
      </c>
      <c r="J53" s="6">
        <f t="shared" si="1"/>
        <v>-0.55427601718557007</v>
      </c>
      <c r="K53" t="s">
        <v>17</v>
      </c>
      <c r="L53" s="6">
        <f>VLOOKUP($K53,Sheet7!$A$14:$T$56,20,)</f>
        <v>66.40249177841406</v>
      </c>
      <c r="M53" s="6">
        <f>VLOOKUP($K53,Sheet7!$A$14:$T$56,4,)</f>
        <v>46.630236794171218</v>
      </c>
      <c r="N53" s="6">
        <f t="shared" si="2"/>
        <v>19.772254984242842</v>
      </c>
      <c r="O53" t="s">
        <v>17</v>
      </c>
      <c r="P53" s="6">
        <f>VLOOKUP($O53,Sheet9!$A$14:$T$56,20,)</f>
        <v>8.7596615381612022</v>
      </c>
      <c r="Q53" s="6">
        <f>VLOOKUP($O53,Sheet9!$A$14:$T$56,4,)</f>
        <v>9.7318007662835235</v>
      </c>
      <c r="R53" s="6">
        <f t="shared" si="3"/>
        <v>-0.97213922812232134</v>
      </c>
      <c r="S53" t="s">
        <v>17</v>
      </c>
      <c r="T53" s="6">
        <f>VLOOKUP($S53,Sheet12!$A$13:$U$55,20,)</f>
        <v>7.4134496509939556</v>
      </c>
      <c r="U53" s="6">
        <f>VLOOKUP($S53,Sheet12!$A$13:$U$55,4,)</f>
        <v>7.9677256681795257</v>
      </c>
      <c r="V53" s="6">
        <f t="shared" si="4"/>
        <v>-0.55427601718557007</v>
      </c>
      <c r="W53" t="s">
        <v>17</v>
      </c>
      <c r="X53" s="6">
        <f>VLOOKUP($W53,Sheet6!$A$14:$T$56,20,)</f>
        <v>79.91426941470452</v>
      </c>
      <c r="Y53" s="6">
        <f>VLOOKUP($W53,Sheet6!$A$14:$T$56,4,)</f>
        <v>80.895390070921991</v>
      </c>
      <c r="Z53" s="6">
        <f t="shared" si="5"/>
        <v>-0.98112065621747035</v>
      </c>
      <c r="AA53" t="s">
        <v>17</v>
      </c>
      <c r="AB53" s="6">
        <f>VLOOKUP($AA53,Sheet8!$A$14:$T$56,20,)</f>
        <v>43.2927025107997</v>
      </c>
      <c r="AC53" s="6">
        <f>VLOOKUP($AA53,Sheet8!$A$14:$T$56,4,)</f>
        <v>42.878787878787882</v>
      </c>
      <c r="AD53" s="6">
        <f t="shared" si="6"/>
        <v>0.41391463201181722</v>
      </c>
      <c r="AF53" s="6">
        <f t="shared" si="7"/>
        <v>20.13004062100881</v>
      </c>
      <c r="AG53" s="6">
        <f t="shared" si="8"/>
        <v>1.3950352882292876</v>
      </c>
    </row>
    <row r="54" spans="1:33">
      <c r="A54" t="s">
        <v>11</v>
      </c>
      <c r="B54" s="6">
        <f>VLOOKUP($A54,Sheet4!$A$14:$T$56,20,)</f>
        <v>76.109089575901521</v>
      </c>
      <c r="C54" s="6">
        <f>VLOOKUP($A54,Sheet4!$A$14:$T$56,4,)</f>
        <v>56.867398881835392</v>
      </c>
      <c r="D54" s="6">
        <f t="shared" si="0"/>
        <v>19.241690694066129</v>
      </c>
      <c r="G54" t="s">
        <v>11</v>
      </c>
      <c r="H54" s="6">
        <f>VLOOKUP($G54,Sheet5!$A$14:$T$56,20,)</f>
        <v>3.8939052494621791</v>
      </c>
      <c r="I54" s="6">
        <f>VLOOKUP($G54,Sheet5!$A$14:$T$56,4,)</f>
        <v>4.6606100385725018</v>
      </c>
      <c r="J54" s="6">
        <f t="shared" si="1"/>
        <v>-0.76670478911032269</v>
      </c>
      <c r="K54" t="s">
        <v>11</v>
      </c>
      <c r="L54" s="6">
        <f>VLOOKUP($K54,Sheet7!$A$14:$T$56,20,)</f>
        <v>78.58181679698852</v>
      </c>
      <c r="M54" s="6">
        <f>VLOOKUP($K54,Sheet7!$A$14:$T$56,4,)</f>
        <v>59.68555370942137</v>
      </c>
      <c r="N54" s="6">
        <f t="shared" si="2"/>
        <v>18.896263087567149</v>
      </c>
      <c r="O54" t="s">
        <v>11</v>
      </c>
      <c r="P54" s="6">
        <f>VLOOKUP($O54,Sheet9!$A$14:$T$56,20,)</f>
        <v>5.099488151832392</v>
      </c>
      <c r="Q54" s="6">
        <f>VLOOKUP($O54,Sheet9!$A$14:$T$56,4,)</f>
        <v>6.1306479432084853</v>
      </c>
      <c r="R54" s="6">
        <f t="shared" si="3"/>
        <v>-1.0311597913760933</v>
      </c>
      <c r="S54" t="s">
        <v>11</v>
      </c>
      <c r="T54" s="6">
        <f>VLOOKUP($S54,Sheet12!$A$13:$U$55,20,)</f>
        <v>3.8939052494621791</v>
      </c>
      <c r="U54" s="6">
        <f>VLOOKUP($S54,Sheet12!$A$13:$U$55,4,)</f>
        <v>4.6606100385725018</v>
      </c>
      <c r="V54" s="6">
        <f t="shared" si="4"/>
        <v>-0.76670478911032269</v>
      </c>
      <c r="W54" t="s">
        <v>11</v>
      </c>
      <c r="X54" s="6">
        <f>VLOOKUP($W54,Sheet6!$A$14:$T$56,20,)</f>
        <v>83.104699426552315</v>
      </c>
      <c r="Y54" s="6">
        <f>VLOOKUP($W54,Sheet6!$A$14:$T$56,4,)</f>
        <v>78.216082687973071</v>
      </c>
      <c r="Z54" s="6">
        <f t="shared" si="5"/>
        <v>4.8886167385792447</v>
      </c>
      <c r="AA54" t="s">
        <v>11</v>
      </c>
      <c r="AB54" s="6">
        <f>VLOOKUP($AA54,Sheet8!$A$14:$T$56,20,)</f>
        <v>54.29816632648938</v>
      </c>
      <c r="AC54" s="6">
        <f>VLOOKUP($AA54,Sheet8!$A$14:$T$56,4,)</f>
        <v>54.205607245442152</v>
      </c>
      <c r="AD54" s="6">
        <f t="shared" si="6"/>
        <v>9.255908104722721E-2</v>
      </c>
      <c r="AF54" s="6">
        <f t="shared" si="7"/>
        <v>14.353073955486884</v>
      </c>
      <c r="AG54" s="6">
        <f t="shared" si="8"/>
        <v>-4.7960576575320175</v>
      </c>
    </row>
    <row r="55" spans="1:33">
      <c r="A55" t="s">
        <v>47</v>
      </c>
      <c r="B55" s="6">
        <f>VLOOKUP($A55,Sheet4!$A$14:$T$56,20,)</f>
        <v>66.533873237082744</v>
      </c>
      <c r="C55" s="6">
        <f>VLOOKUP($A55,Sheet4!$A$14:$T$56,4,)</f>
        <v>46.498431764678813</v>
      </c>
      <c r="D55" s="6">
        <f t="shared" si="0"/>
        <v>20.035441472403932</v>
      </c>
      <c r="G55" t="s">
        <v>47</v>
      </c>
      <c r="H55" s="6">
        <f>VLOOKUP($G55,Sheet5!$A$14:$T$56,20,)</f>
        <v>4.2172570282519377</v>
      </c>
      <c r="I55" s="6">
        <f>VLOOKUP($G55,Sheet5!$A$14:$T$56,4,)</f>
        <v>9.3524157417292706</v>
      </c>
      <c r="J55" s="6">
        <f t="shared" si="1"/>
        <v>-5.1351587134773329</v>
      </c>
      <c r="K55" t="s">
        <v>47</v>
      </c>
      <c r="L55" s="6">
        <f>VLOOKUP($K55,Sheet7!$A$14:$T$56,20,)</f>
        <v>69.156691749642306</v>
      </c>
      <c r="M55" s="6">
        <f>VLOOKUP($K55,Sheet7!$A$14:$T$56,4,)</f>
        <v>50.906240907558377</v>
      </c>
      <c r="N55" s="6">
        <f t="shared" si="2"/>
        <v>18.250450842083929</v>
      </c>
      <c r="O55" t="s">
        <v>47</v>
      </c>
      <c r="P55" s="6">
        <f>VLOOKUP($O55,Sheet9!$A$14:$T$56,20,)</f>
        <v>4.7980002218024049</v>
      </c>
      <c r="Q55" s="6">
        <f>VLOOKUP($O55,Sheet9!$A$14:$T$56,4,)</f>
        <v>11.041996629035131</v>
      </c>
      <c r="R55" s="6">
        <f t="shared" si="3"/>
        <v>-6.2439964072327259</v>
      </c>
      <c r="S55" t="s">
        <v>47</v>
      </c>
      <c r="T55" s="6">
        <f>VLOOKUP($S55,Sheet12!$A$13:$U$55,20,)</f>
        <v>4.2172570282519377</v>
      </c>
      <c r="U55" s="6">
        <f>VLOOKUP($S55,Sheet12!$A$13:$U$55,4,)</f>
        <v>9.3524157417292706</v>
      </c>
      <c r="V55" s="6">
        <f t="shared" si="4"/>
        <v>-5.1351587134773329</v>
      </c>
      <c r="W55" t="s">
        <v>47</v>
      </c>
      <c r="X55" s="6">
        <f>VLOOKUP($W55,Sheet6!$A$14:$T$56,20,)</f>
        <v>79.176757872851894</v>
      </c>
      <c r="Y55" s="6">
        <f>VLOOKUP($W55,Sheet6!$A$14:$T$56,4,)</f>
        <v>71.337689027071434</v>
      </c>
      <c r="Z55" s="6">
        <f t="shared" si="5"/>
        <v>7.83906884578046</v>
      </c>
      <c r="AA55" t="s">
        <v>47</v>
      </c>
      <c r="AB55" s="6">
        <f>VLOOKUP($AA55,Sheet8!$A$14:$T$56,20,)</f>
        <v>44.293919288017683</v>
      </c>
      <c r="AC55" s="6">
        <f>VLOOKUP($AA55,Sheet8!$A$14:$T$56,4,)</f>
        <v>48.082561276940233</v>
      </c>
      <c r="AD55" s="6">
        <f t="shared" si="6"/>
        <v>-3.7886419889225493</v>
      </c>
      <c r="AF55" s="6">
        <f t="shared" si="7"/>
        <v>12.196372626623472</v>
      </c>
      <c r="AG55" s="6">
        <f t="shared" si="8"/>
        <v>-11.627710834703009</v>
      </c>
    </row>
    <row r="56" spans="1:33">
      <c r="A56" t="s">
        <v>28</v>
      </c>
      <c r="B56" s="6">
        <f>VLOOKUP($A56,Sheet4!$A$14:$T$56,20,)</f>
        <v>49.171562304590147</v>
      </c>
      <c r="C56" s="6">
        <f>VLOOKUP($A56,Sheet4!$A$14:$T$56,4,)</f>
        <v>28.26989715918285</v>
      </c>
      <c r="D56" s="6">
        <f t="shared" si="0"/>
        <v>20.901665145407296</v>
      </c>
      <c r="G56" t="s">
        <v>28</v>
      </c>
      <c r="H56" s="6">
        <f>VLOOKUP($G56,Sheet5!$A$14:$T$56,20,)</f>
        <v>5.4240438803254021</v>
      </c>
      <c r="I56" s="6">
        <f>VLOOKUP($G56,Sheet5!$A$14:$T$56,4,)</f>
        <v>3.1140532358730471</v>
      </c>
      <c r="J56" s="6">
        <f t="shared" si="1"/>
        <v>2.309990644452355</v>
      </c>
      <c r="K56" t="s">
        <v>28</v>
      </c>
      <c r="L56" s="6">
        <f>VLOOKUP($K56,Sheet7!$A$14:$T$56,20,)</f>
        <v>51.742319770093438</v>
      </c>
      <c r="M56" s="6">
        <f>VLOOKUP($K56,Sheet7!$A$14:$T$56,4,)</f>
        <v>29.820712129413149</v>
      </c>
      <c r="N56" s="6">
        <f t="shared" si="2"/>
        <v>21.921607640680289</v>
      </c>
      <c r="O56" t="s">
        <v>28</v>
      </c>
      <c r="P56" s="6">
        <f>VLOOKUP($O56,Sheet9!$A$14:$T$56,20,)</f>
        <v>6.0133397340364754</v>
      </c>
      <c r="Q56" s="6">
        <f>VLOOKUP($O56,Sheet9!$A$14:$T$56,4,)</f>
        <v>3.502089168032259</v>
      </c>
      <c r="R56" s="6">
        <f t="shared" si="3"/>
        <v>2.5112505660042164</v>
      </c>
      <c r="S56" t="s">
        <v>28</v>
      </c>
      <c r="T56" s="6">
        <f>VLOOKUP($S56,Sheet12!$A$13:$U$55,20,)</f>
        <v>5.4240438803254021</v>
      </c>
      <c r="U56" s="6">
        <f>VLOOKUP($S56,Sheet12!$A$13:$U$55,4,)</f>
        <v>3.1140532358730471</v>
      </c>
      <c r="V56" s="6">
        <f t="shared" si="4"/>
        <v>2.309990644452355</v>
      </c>
      <c r="W56" t="s">
        <v>28</v>
      </c>
      <c r="X56" s="6">
        <f>VLOOKUP($W56,Sheet6!$A$14:$T$56,20,)</f>
        <v>83.5732660027778</v>
      </c>
      <c r="Y56" s="6">
        <f>VLOOKUP($W56,Sheet6!$A$14:$T$56,4,)</f>
        <v>82.530307872348089</v>
      </c>
      <c r="Z56" s="6">
        <f t="shared" si="5"/>
        <v>1.0429581304297102</v>
      </c>
      <c r="AA56" t="s">
        <v>28</v>
      </c>
      <c r="AB56" s="6">
        <f>VLOOKUP($AA56,Sheet8!$A$14:$T$56,20,)</f>
        <v>51.003378181711291</v>
      </c>
      <c r="AC56" s="6">
        <f>VLOOKUP($AA56,Sheet8!$A$14:$T$56,4,)</f>
        <v>52.831134826420048</v>
      </c>
      <c r="AD56" s="6">
        <f t="shared" si="6"/>
        <v>-1.8277566447087565</v>
      </c>
      <c r="AF56" s="6">
        <f t="shared" si="7"/>
        <v>19.858707014977586</v>
      </c>
      <c r="AG56" s="6">
        <f t="shared" si="8"/>
        <v>-2.8707147751384667</v>
      </c>
    </row>
    <row r="57" spans="1:33">
      <c r="A57" t="s">
        <v>16</v>
      </c>
      <c r="B57" s="6">
        <f>VLOOKUP($A57,Sheet4!$A$14:$T$56,20,)</f>
        <v>58.51752848751547</v>
      </c>
      <c r="C57" s="6">
        <f>VLOOKUP($A57,Sheet4!$A$14:$T$56,4,)</f>
        <v>36.260772273201297</v>
      </c>
      <c r="D57" s="6">
        <f t="shared" si="0"/>
        <v>22.256756214314173</v>
      </c>
      <c r="G57" t="s">
        <v>16</v>
      </c>
      <c r="H57" s="6">
        <f>VLOOKUP($G57,Sheet5!$A$14:$T$56,20,)</f>
        <v>3.5436021527417489</v>
      </c>
      <c r="I57" s="6">
        <f>VLOOKUP($G57,Sheet5!$A$14:$T$56,4,)</f>
        <v>7.7430218482916837</v>
      </c>
      <c r="J57" s="6">
        <f t="shared" si="1"/>
        <v>-4.1994196955499348</v>
      </c>
      <c r="K57" t="s">
        <v>16</v>
      </c>
      <c r="L57" s="6">
        <f>VLOOKUP($K57,Sheet7!$A$14:$T$56,20,)</f>
        <v>60.842630760996236</v>
      </c>
      <c r="M57" s="6">
        <f>VLOOKUP($K57,Sheet7!$A$14:$T$56,4,)</f>
        <v>38.234474593790303</v>
      </c>
      <c r="N57" s="6">
        <f t="shared" si="2"/>
        <v>22.608156167205934</v>
      </c>
      <c r="O57" t="s">
        <v>16</v>
      </c>
      <c r="P57" s="6">
        <f>VLOOKUP($O57,Sheet9!$A$14:$T$56,20,)</f>
        <v>3.9519626096545379</v>
      </c>
      <c r="Q57" s="6">
        <f>VLOOKUP($O57,Sheet9!$A$14:$T$56,4,)</f>
        <v>8.7640082893743045</v>
      </c>
      <c r="R57" s="6">
        <f t="shared" si="3"/>
        <v>-4.8120456797197662</v>
      </c>
      <c r="S57" t="s">
        <v>16</v>
      </c>
      <c r="T57" s="6">
        <f>VLOOKUP($S57,Sheet12!$A$13:$U$55,20,)</f>
        <v>3.5436021527417489</v>
      </c>
      <c r="U57" s="6">
        <f>VLOOKUP($S57,Sheet12!$A$13:$U$55,4,)</f>
        <v>7.7430218482916837</v>
      </c>
      <c r="V57" s="6">
        <f t="shared" si="4"/>
        <v>-4.1994196955499348</v>
      </c>
      <c r="W57" t="s">
        <v>16</v>
      </c>
      <c r="X57" s="6">
        <f>VLOOKUP($W57,Sheet6!$A$14:$T$56,20,)</f>
        <v>85.734595899224615</v>
      </c>
      <c r="Y57" s="6">
        <f>VLOOKUP($W57,Sheet6!$A$14:$T$56,4,)</f>
        <v>81.574371284883071</v>
      </c>
      <c r="Z57" s="6">
        <f t="shared" si="5"/>
        <v>4.1602246143415442</v>
      </c>
      <c r="AA57" t="s">
        <v>16</v>
      </c>
      <c r="AB57" s="6">
        <f>VLOOKUP($AA57,Sheet8!$A$14:$T$56,20,)</f>
        <v>28.619671956468089</v>
      </c>
      <c r="AC57" s="6">
        <f>VLOOKUP($AA57,Sheet8!$A$14:$T$56,4,)</f>
        <v>38.27025262647544</v>
      </c>
      <c r="AD57" s="6">
        <f t="shared" si="6"/>
        <v>-9.6505806700073506</v>
      </c>
      <c r="AF57" s="6">
        <f t="shared" si="7"/>
        <v>18.096531599972629</v>
      </c>
      <c r="AG57" s="6">
        <f t="shared" si="8"/>
        <v>-13.810805284348895</v>
      </c>
    </row>
    <row r="58" spans="1:33">
      <c r="A58" t="s">
        <v>18</v>
      </c>
      <c r="B58" s="6">
        <f>VLOOKUP($A58,Sheet4!$A$14:$T$56,20,)</f>
        <v>65.104680923030116</v>
      </c>
      <c r="C58" s="6">
        <f>VLOOKUP($A58,Sheet4!$A$14:$T$56,4,)</f>
        <v>42.75225943001707</v>
      </c>
      <c r="D58" s="6">
        <f t="shared" si="0"/>
        <v>22.352421493013047</v>
      </c>
      <c r="G58" t="s">
        <v>18</v>
      </c>
      <c r="H58" s="6">
        <f>VLOOKUP($G58,Sheet5!$A$14:$T$56,20,)</f>
        <v>5.9259396930699726</v>
      </c>
      <c r="I58" s="6">
        <f>VLOOKUP($G58,Sheet5!$A$14:$T$56,4,)</f>
        <v>13.987911222887901</v>
      </c>
      <c r="J58" s="6">
        <f t="shared" si="1"/>
        <v>-8.061971529817928</v>
      </c>
      <c r="K58" t="s">
        <v>18</v>
      </c>
      <c r="L58" s="6">
        <f>VLOOKUP($K58,Sheet7!$A$14:$T$56,20,)</f>
        <v>70.806094160838711</v>
      </c>
      <c r="M58" s="6">
        <f>VLOOKUP($K58,Sheet7!$A$14:$T$56,4,)</f>
        <v>48.309396948412228</v>
      </c>
      <c r="N58" s="6">
        <f t="shared" si="2"/>
        <v>22.496697212426483</v>
      </c>
      <c r="O58" t="s">
        <v>18</v>
      </c>
      <c r="P58" s="6">
        <f>VLOOKUP($O58,Sheet9!$A$14:$T$56,20,)</f>
        <v>6.7355623458227392</v>
      </c>
      <c r="Q58" s="6">
        <f>VLOOKUP($O58,Sheet9!$A$14:$T$56,4,)</f>
        <v>14.53531289352088</v>
      </c>
      <c r="R58" s="6">
        <f t="shared" si="3"/>
        <v>-7.7997505476981406</v>
      </c>
      <c r="S58" t="s">
        <v>18</v>
      </c>
      <c r="T58" s="6">
        <f>VLOOKUP($S58,Sheet12!$A$13:$U$55,20,)</f>
        <v>5.9259396930699726</v>
      </c>
      <c r="U58" s="6">
        <f>VLOOKUP($S58,Sheet12!$A$13:$U$55,4,)</f>
        <v>13.987911222887901</v>
      </c>
      <c r="V58" s="6">
        <f t="shared" si="4"/>
        <v>-8.061971529817928</v>
      </c>
      <c r="W58" t="s">
        <v>18</v>
      </c>
      <c r="X58" s="6">
        <f>VLOOKUP($W58,Sheet6!$A$14:$T$56,20,)</f>
        <v>82.365769455332895</v>
      </c>
      <c r="Y58" s="6">
        <f>VLOOKUP($W58,Sheet6!$A$14:$T$56,4,)</f>
        <v>74.447217935255566</v>
      </c>
      <c r="Z58" s="6">
        <f t="shared" si="5"/>
        <v>7.9185515200773295</v>
      </c>
      <c r="AA58" t="s">
        <v>18</v>
      </c>
      <c r="AB58" s="6">
        <f>VLOOKUP($AA58,Sheet8!$A$14:$T$56,20,)</f>
        <v>38.610547432207021</v>
      </c>
      <c r="AC58" s="6">
        <f>VLOOKUP($AA58,Sheet8!$A$14:$T$56,4,)</f>
        <v>34.858698064081132</v>
      </c>
      <c r="AD58" s="6">
        <f t="shared" si="6"/>
        <v>3.7518493681258889</v>
      </c>
      <c r="AF58" s="6">
        <f t="shared" si="7"/>
        <v>14.433869972935717</v>
      </c>
      <c r="AG58" s="6">
        <f t="shared" si="8"/>
        <v>-4.1667021519514407</v>
      </c>
    </row>
    <row r="59" spans="1:33">
      <c r="A59" t="s">
        <v>31</v>
      </c>
      <c r="B59" s="6">
        <f>VLOOKUP($A59,Sheet4!$A$14:$T$56,20,)</f>
        <v>50.332741359242803</v>
      </c>
      <c r="C59" s="6">
        <f>VLOOKUP($A59,Sheet4!$A$14:$T$56,4,)</f>
        <v>27.662573195832429</v>
      </c>
      <c r="D59" s="6">
        <f t="shared" si="0"/>
        <v>22.670168163410374</v>
      </c>
      <c r="G59" t="s">
        <v>31</v>
      </c>
      <c r="H59" s="6">
        <f>VLOOKUP($G59,Sheet5!$A$14:$T$56,20,)</f>
        <v>11.112678519669799</v>
      </c>
      <c r="I59" s="6">
        <f>VLOOKUP($G59,Sheet5!$A$14:$T$56,4,)</f>
        <v>8.5404385244483851</v>
      </c>
      <c r="J59" s="6">
        <f t="shared" si="1"/>
        <v>2.5722399952214143</v>
      </c>
      <c r="K59" t="s">
        <v>31</v>
      </c>
      <c r="L59" s="6">
        <f>VLOOKUP($K59,Sheet7!$A$14:$T$56,20,)</f>
        <v>53.400264245758542</v>
      </c>
      <c r="M59" s="6">
        <f>VLOOKUP($K59,Sheet7!$A$14:$T$56,4,)</f>
        <v>28.953106800763749</v>
      </c>
      <c r="N59" s="6">
        <f t="shared" si="2"/>
        <v>24.447157444994794</v>
      </c>
      <c r="O59" t="s">
        <v>31</v>
      </c>
      <c r="P59" s="6">
        <f>VLOOKUP($O59,Sheet9!$A$14:$T$56,20,)</f>
        <v>11.72458790549887</v>
      </c>
      <c r="Q59" s="6">
        <f>VLOOKUP($O59,Sheet9!$A$14:$T$56,4,)</f>
        <v>10.51827348019482</v>
      </c>
      <c r="R59" s="6">
        <f t="shared" si="3"/>
        <v>1.2063144253040505</v>
      </c>
      <c r="S59" t="s">
        <v>31</v>
      </c>
      <c r="T59" s="6">
        <f>VLOOKUP($S59,Sheet12!$A$13:$U$55,20,)</f>
        <v>11.112678519669799</v>
      </c>
      <c r="U59" s="6">
        <f>VLOOKUP($S59,Sheet12!$A$13:$U$55,4,)</f>
        <v>8.5404385244483851</v>
      </c>
      <c r="V59" s="6">
        <f t="shared" si="4"/>
        <v>2.5722399952214143</v>
      </c>
      <c r="W59" t="s">
        <v>31</v>
      </c>
      <c r="X59" s="6">
        <f>VLOOKUP($W59,Sheet6!$A$14:$T$56,20,)</f>
        <v>68.845431676489071</v>
      </c>
      <c r="Y59" s="6">
        <f>VLOOKUP($W59,Sheet6!$A$14:$T$56,4,)</f>
        <v>67.979104459844734</v>
      </c>
      <c r="Z59" s="6">
        <f t="shared" si="5"/>
        <v>0.86632721664433632</v>
      </c>
      <c r="AA59" t="s">
        <v>31</v>
      </c>
      <c r="AB59" s="6">
        <f>VLOOKUP($AA59,Sheet8!$A$14:$T$56,20,)</f>
        <v>16.557616630587638</v>
      </c>
      <c r="AC59" s="6">
        <f>VLOOKUP($AA59,Sheet8!$A$14:$T$56,4,)</f>
        <v>27.776210608741749</v>
      </c>
      <c r="AD59" s="6">
        <f t="shared" si="6"/>
        <v>-11.218593978154111</v>
      </c>
      <c r="AF59" s="6">
        <f t="shared" si="7"/>
        <v>21.803840946766037</v>
      </c>
      <c r="AG59" s="6">
        <f t="shared" si="8"/>
        <v>-12.084921194798447</v>
      </c>
    </row>
    <row r="60" spans="1:33">
      <c r="A60" s="4" t="s">
        <v>83</v>
      </c>
      <c r="B60" s="6">
        <f>VLOOKUP($A60,Sheet4!$A$14:$T$56,20,)</f>
        <v>61.351437640708362</v>
      </c>
      <c r="C60" s="6">
        <f>VLOOKUP($A60,Sheet4!$A$14:$T$56,4,)</f>
        <v>35.940568369368791</v>
      </c>
      <c r="D60" s="6">
        <f t="shared" si="0"/>
        <v>25.410869271339571</v>
      </c>
      <c r="G60" s="4" t="s">
        <v>83</v>
      </c>
      <c r="H60" s="6">
        <f>VLOOKUP($G60,Sheet5!$A$14:$T$56,20,)</f>
        <v>9.2906453210331215</v>
      </c>
      <c r="I60" s="6">
        <f>VLOOKUP($G60,Sheet5!$A$14:$T$56,4,)</f>
        <v>13.99655760209327</v>
      </c>
      <c r="J60" s="6">
        <f t="shared" si="1"/>
        <v>-4.705912281060149</v>
      </c>
      <c r="K60" s="4" t="s">
        <v>83</v>
      </c>
      <c r="L60" s="6">
        <f>VLOOKUP($K60,Sheet7!$A$14:$T$56,20,)</f>
        <v>67.563697300879824</v>
      </c>
      <c r="M60" s="6">
        <f>VLOOKUP($K60,Sheet7!$A$14:$T$56,4,)</f>
        <v>39.755298148021829</v>
      </c>
      <c r="N60" s="6">
        <f t="shared" si="2"/>
        <v>27.808399152857994</v>
      </c>
      <c r="O60" s="4" t="s">
        <v>83</v>
      </c>
      <c r="P60" s="6">
        <f>VLOOKUP($O60,Sheet9!$A$14:$T$56,20,)</f>
        <v>9.6428760859287372</v>
      </c>
      <c r="Q60" s="6">
        <f>VLOOKUP($O60,Sheet9!$A$14:$T$56,4,)</f>
        <v>14.25855263399149</v>
      </c>
      <c r="R60" s="6">
        <f t="shared" si="3"/>
        <v>-4.6156765480627531</v>
      </c>
      <c r="S60" s="4" t="s">
        <v>83</v>
      </c>
      <c r="T60" s="6">
        <f>VLOOKUP($S60,Sheet12!$A$13:$U$55,20,)</f>
        <v>9.2906453210331215</v>
      </c>
      <c r="U60" s="6">
        <f>VLOOKUP($S60,Sheet12!$A$13:$U$55,4,)</f>
        <v>13.99655760209327</v>
      </c>
      <c r="V60" s="6">
        <f t="shared" si="4"/>
        <v>-4.705912281060149</v>
      </c>
      <c r="W60" s="4" t="s">
        <v>83</v>
      </c>
      <c r="X60" s="6">
        <f>VLOOKUP($W60,Sheet6!$A$14:$T$56,20,)</f>
        <v>79.687701700911745</v>
      </c>
      <c r="Y60" s="6">
        <f>VLOOKUP($W60,Sheet6!$A$14:$T$56,4,)</f>
        <v>73.508173358710209</v>
      </c>
      <c r="Z60" s="6">
        <f t="shared" si="5"/>
        <v>6.1795283422015359</v>
      </c>
      <c r="AA60" s="4" t="s">
        <v>83</v>
      </c>
      <c r="AB60" s="6">
        <f>VLOOKUP($AA60,Sheet8!$A$14:$T$56,20,)</f>
        <v>32.970089055189149</v>
      </c>
      <c r="AC60" s="6">
        <f>VLOOKUP($AA60,Sheet8!$A$14:$T$56,4,)</f>
        <v>29.163857963404791</v>
      </c>
      <c r="AD60" s="6">
        <f t="shared" si="6"/>
        <v>3.8062310917843583</v>
      </c>
      <c r="AF60" s="6">
        <f t="shared" si="7"/>
        <v>19.231340929138035</v>
      </c>
      <c r="AG60" s="6">
        <f t="shared" si="8"/>
        <v>-2.3732972504171777</v>
      </c>
    </row>
    <row r="61" spans="1:33">
      <c r="A61" t="s">
        <v>48</v>
      </c>
      <c r="B61" s="6">
        <f>VLOOKUP($A61,Sheet4!$A$14:$T$56,20,)</f>
        <v>63.476182578480199</v>
      </c>
      <c r="C61" s="6">
        <f>VLOOKUP($A61,Sheet4!$A$14:$T$56,4,)</f>
        <v>37.633731906859659</v>
      </c>
      <c r="D61" s="6">
        <f t="shared" si="0"/>
        <v>25.84245067162054</v>
      </c>
      <c r="G61" t="s">
        <v>48</v>
      </c>
      <c r="H61" s="6">
        <f>VLOOKUP($G61,Sheet5!$A$14:$T$56,20,)</f>
        <v>4.6224327120516868</v>
      </c>
      <c r="I61" s="6">
        <f>VLOOKUP($G61,Sheet5!$A$14:$T$56,4,)</f>
        <v>2.5008280887711161</v>
      </c>
      <c r="J61" s="6">
        <f t="shared" si="1"/>
        <v>2.1216046232805708</v>
      </c>
      <c r="K61" t="s">
        <v>48</v>
      </c>
      <c r="L61" s="6">
        <f>VLOOKUP($K61,Sheet7!$A$14:$T$56,20,)</f>
        <v>68.365552147981717</v>
      </c>
      <c r="M61" s="6">
        <f>VLOOKUP($K61,Sheet7!$A$14:$T$56,4,)</f>
        <v>38.451856513530522</v>
      </c>
      <c r="N61" s="6">
        <f t="shared" si="2"/>
        <v>29.913695634451194</v>
      </c>
      <c r="O61" t="s">
        <v>48</v>
      </c>
      <c r="P61" s="6">
        <f>VLOOKUP($O61,Sheet9!$A$14:$T$56,20,)</f>
        <v>6.0041939458656799</v>
      </c>
      <c r="Q61" s="6">
        <f>VLOOKUP($O61,Sheet9!$A$14:$T$56,4,)</f>
        <v>3.0472636815920402</v>
      </c>
      <c r="R61" s="6">
        <f t="shared" si="3"/>
        <v>2.9569302642736397</v>
      </c>
      <c r="S61" t="s">
        <v>48</v>
      </c>
      <c r="T61" s="6">
        <f>VLOOKUP($S61,Sheet12!$A$13:$U$55,20,)</f>
        <v>4.6224327120516868</v>
      </c>
      <c r="U61" s="6">
        <f>VLOOKUP($S61,Sheet12!$A$13:$U$55,4,)</f>
        <v>2.5008280887711161</v>
      </c>
      <c r="V61" s="6">
        <f t="shared" si="4"/>
        <v>2.1216046232805708</v>
      </c>
      <c r="W61" t="s">
        <v>48</v>
      </c>
      <c r="X61" s="6">
        <f>VLOOKUP($W61,Sheet6!$A$14:$T$56,20,)</f>
        <v>82.926064816463679</v>
      </c>
      <c r="Y61" s="6">
        <f>VLOOKUP($W61,Sheet6!$A$14:$T$56,4,)</f>
        <v>81.02119460500964</v>
      </c>
      <c r="Z61" s="6">
        <f t="shared" si="5"/>
        <v>1.904870211454039</v>
      </c>
      <c r="AA61" t="s">
        <v>48</v>
      </c>
      <c r="AB61" s="6">
        <f>VLOOKUP($AA61,Sheet8!$A$14:$T$56,20,)</f>
        <v>60.819249719149767</v>
      </c>
      <c r="AC61" s="6">
        <f>VLOOKUP($AA61,Sheet8!$A$14:$T$56,4,)</f>
        <v>66.488794023479187</v>
      </c>
      <c r="AD61" s="6">
        <f t="shared" si="6"/>
        <v>-5.6695443043294205</v>
      </c>
      <c r="AF61" s="6">
        <f t="shared" si="7"/>
        <v>23.937580460166501</v>
      </c>
      <c r="AG61" s="6">
        <f t="shared" si="8"/>
        <v>-7.5744145157834595</v>
      </c>
    </row>
    <row r="62" spans="1:33">
      <c r="A62" t="s">
        <v>26</v>
      </c>
      <c r="B62" s="6">
        <f>VLOOKUP($A62,Sheet4!$A$14:$T$56,20,)</f>
        <v>49.038102432507401</v>
      </c>
      <c r="C62" s="6">
        <f>VLOOKUP($A62,Sheet4!$A$14:$T$56,4,)</f>
        <v>21.32822477650063</v>
      </c>
      <c r="D62" s="6">
        <f t="shared" si="0"/>
        <v>27.709877656006771</v>
      </c>
      <c r="G62" t="s">
        <v>26</v>
      </c>
      <c r="H62" s="6">
        <f>VLOOKUP($G62,Sheet5!$A$14:$T$56,20,)</f>
        <v>8.6246165368991594</v>
      </c>
      <c r="I62" s="6">
        <f>VLOOKUP($G62,Sheet5!$A$14:$T$56,4,)</f>
        <v>15.458489738214791</v>
      </c>
      <c r="J62" s="6">
        <f t="shared" si="1"/>
        <v>-6.8338732013156314</v>
      </c>
      <c r="K62" t="s">
        <v>26</v>
      </c>
      <c r="L62" s="6">
        <f>VLOOKUP($K62,Sheet7!$A$14:$T$56,20,)</f>
        <v>53.876229657030152</v>
      </c>
      <c r="M62" s="6">
        <f>VLOOKUP($K62,Sheet7!$A$14:$T$56,4,)</f>
        <v>24.329501915708811</v>
      </c>
      <c r="N62" s="6">
        <f t="shared" si="2"/>
        <v>29.546727741321341</v>
      </c>
      <c r="O62" t="s">
        <v>26</v>
      </c>
      <c r="P62" s="6">
        <f>VLOOKUP($O62,Sheet9!$A$14:$T$56,20,)</f>
        <v>9.644097158099223</v>
      </c>
      <c r="Q62" s="6">
        <f>VLOOKUP($O62,Sheet9!$A$14:$T$56,4,)</f>
        <v>18.776566968080999</v>
      </c>
      <c r="R62" s="6">
        <f t="shared" si="3"/>
        <v>-9.1324698099817763</v>
      </c>
      <c r="S62" t="s">
        <v>26</v>
      </c>
      <c r="T62" s="6">
        <f>VLOOKUP($S62,Sheet12!$A$13:$U$55,20,)</f>
        <v>8.6246165368991594</v>
      </c>
      <c r="U62" s="6">
        <f>VLOOKUP($S62,Sheet12!$A$13:$U$55,4,)</f>
        <v>15.458489738214791</v>
      </c>
      <c r="V62" s="6">
        <f t="shared" si="4"/>
        <v>-6.8338732013156314</v>
      </c>
      <c r="W62" t="s">
        <v>26</v>
      </c>
      <c r="X62" s="6">
        <f>VLOOKUP($W62,Sheet6!$A$14:$T$56,20,)</f>
        <v>79.99887657814466</v>
      </c>
      <c r="Y62" s="6">
        <f>VLOOKUP($W62,Sheet6!$A$14:$T$56,4,)</f>
        <v>74.733893557422959</v>
      </c>
      <c r="Z62" s="6">
        <f t="shared" si="5"/>
        <v>5.2649830207217008</v>
      </c>
      <c r="AA62" t="s">
        <v>26</v>
      </c>
      <c r="AB62" s="6">
        <f>VLOOKUP($AA62,Sheet8!$A$14:$T$56,20,)</f>
        <v>25.210634151364459</v>
      </c>
      <c r="AC62" s="6">
        <f>VLOOKUP($AA62,Sheet8!$A$14:$T$56,4,)</f>
        <v>28.995459076309668</v>
      </c>
      <c r="AD62" s="6">
        <f t="shared" si="6"/>
        <v>-3.7848249249452088</v>
      </c>
      <c r="AF62" s="6">
        <f t="shared" si="7"/>
        <v>22.44489463528507</v>
      </c>
      <c r="AG62" s="6">
        <f t="shared" si="8"/>
        <v>-9.0498079456669096</v>
      </c>
    </row>
    <row r="63" spans="1:33">
      <c r="A63" t="s">
        <v>27</v>
      </c>
      <c r="B63" s="6">
        <f>VLOOKUP($A63,Sheet4!$A$14:$T$56,20,)</f>
        <v>49.828130345369118</v>
      </c>
      <c r="C63" s="6">
        <f>VLOOKUP($A63,Sheet4!$A$14:$T$56,4,)</f>
        <v>21.898859504530272</v>
      </c>
      <c r="D63" s="6">
        <f t="shared" si="0"/>
        <v>27.929270840838846</v>
      </c>
      <c r="G63" t="s">
        <v>27</v>
      </c>
      <c r="H63" s="6">
        <f>VLOOKUP($G63,Sheet5!$A$14:$T$56,20,)</f>
        <v>4.5284639568415637</v>
      </c>
      <c r="I63" s="6">
        <f>VLOOKUP($G63,Sheet5!$A$14:$T$56,4,)</f>
        <v>5.6578629068912587</v>
      </c>
      <c r="J63" s="6">
        <f t="shared" si="1"/>
        <v>-1.129398950049695</v>
      </c>
      <c r="K63" t="s">
        <v>27</v>
      </c>
      <c r="L63" s="6">
        <f>VLOOKUP($K63,Sheet7!$A$14:$T$56,20,)</f>
        <v>52.123183191980097</v>
      </c>
      <c r="M63" s="6">
        <f>VLOOKUP($K63,Sheet7!$A$14:$T$56,4,)</f>
        <v>22.581514702881179</v>
      </c>
      <c r="N63" s="6">
        <f t="shared" si="2"/>
        <v>29.541668489098917</v>
      </c>
      <c r="O63" t="s">
        <v>27</v>
      </c>
      <c r="P63" s="6">
        <f>VLOOKUP($O63,Sheet9!$A$14:$T$56,20,)</f>
        <v>5.1154860889147553</v>
      </c>
      <c r="Q63" s="6">
        <f>VLOOKUP($O63,Sheet9!$A$14:$T$56,4,)</f>
        <v>6.4006408427505024</v>
      </c>
      <c r="R63" s="6">
        <f t="shared" si="3"/>
        <v>-1.2851547538357471</v>
      </c>
      <c r="S63" t="s">
        <v>27</v>
      </c>
      <c r="T63" s="6">
        <f>VLOOKUP($S63,Sheet12!$A$13:$U$55,20,)</f>
        <v>4.5284639568415637</v>
      </c>
      <c r="U63" s="6">
        <f>VLOOKUP($S63,Sheet12!$A$13:$U$55,4,)</f>
        <v>5.6578629068912587</v>
      </c>
      <c r="V63" s="6">
        <f t="shared" si="4"/>
        <v>-1.129398950049695</v>
      </c>
      <c r="W63" t="s">
        <v>27</v>
      </c>
      <c r="X63" s="6">
        <f>VLOOKUP($W63,Sheet6!$A$14:$T$56,20,)</f>
        <v>82.216711073902928</v>
      </c>
      <c r="Y63" s="6">
        <f>VLOOKUP($W63,Sheet6!$A$14:$T$56,4,)</f>
        <v>72.954677369016963</v>
      </c>
      <c r="Z63" s="6">
        <f t="shared" si="5"/>
        <v>9.2620337048859653</v>
      </c>
      <c r="AA63" t="s">
        <v>27</v>
      </c>
      <c r="AB63" s="6">
        <f>VLOOKUP($AA63,Sheet8!$A$14:$T$56,20,)</f>
        <v>28.116653501687381</v>
      </c>
      <c r="AC63" s="6">
        <f>VLOOKUP($AA63,Sheet8!$A$14:$T$56,4,)</f>
        <v>32.471362374901013</v>
      </c>
      <c r="AD63" s="6">
        <f t="shared" si="6"/>
        <v>-4.3547088732136316</v>
      </c>
      <c r="AF63" s="6">
        <f t="shared" si="7"/>
        <v>18.667237135952881</v>
      </c>
      <c r="AG63" s="6">
        <f t="shared" si="8"/>
        <v>-13.616742578099597</v>
      </c>
    </row>
    <row r="64" spans="1:33">
      <c r="A64" t="s">
        <v>15</v>
      </c>
      <c r="B64" s="6">
        <f>VLOOKUP($A64,Sheet4!$A$14:$T$56,20,)</f>
        <v>68.55889362301339</v>
      </c>
      <c r="C64" s="6">
        <f>VLOOKUP($A64,Sheet4!$A$14:$T$56,4,)</f>
        <v>37.638115442411383</v>
      </c>
      <c r="D64" s="6">
        <f t="shared" si="0"/>
        <v>30.920778180602007</v>
      </c>
      <c r="G64" t="s">
        <v>15</v>
      </c>
      <c r="H64" s="6">
        <f>VLOOKUP($G64,Sheet5!$A$14:$T$56,20,)</f>
        <v>3.887420579531526</v>
      </c>
      <c r="I64" s="6">
        <f>VLOOKUP($G64,Sheet5!$A$14:$T$56,4,)</f>
        <v>6.9985545732629664</v>
      </c>
      <c r="J64" s="6">
        <f t="shared" si="1"/>
        <v>-3.1111339937314404</v>
      </c>
      <c r="K64" t="s">
        <v>15</v>
      </c>
      <c r="L64" s="6">
        <f>VLOOKUP($K64,Sheet7!$A$14:$T$56,20,)</f>
        <v>71.317884562866311</v>
      </c>
      <c r="M64" s="6">
        <f>VLOOKUP($K64,Sheet7!$A$14:$T$56,4,)</f>
        <v>42.915230266065592</v>
      </c>
      <c r="N64" s="6">
        <f t="shared" si="2"/>
        <v>28.402654296800719</v>
      </c>
      <c r="O64" t="s">
        <v>15</v>
      </c>
      <c r="P64" s="6">
        <f>VLOOKUP($O64,Sheet9!$A$14:$T$56,20,)</f>
        <v>4.1200248066434009</v>
      </c>
      <c r="Q64" s="6">
        <f>VLOOKUP($O64,Sheet9!$A$14:$T$56,4,)</f>
        <v>7.7483493966760273</v>
      </c>
      <c r="R64" s="6">
        <f t="shared" si="3"/>
        <v>-3.6283245900326264</v>
      </c>
      <c r="S64" t="s">
        <v>15</v>
      </c>
      <c r="T64" s="6">
        <f>VLOOKUP($S64,Sheet12!$A$13:$U$55,20,)</f>
        <v>3.887420579531526</v>
      </c>
      <c r="U64" s="6">
        <f>VLOOKUP($S64,Sheet12!$A$13:$U$55,4,)</f>
        <v>6.9985545732629664</v>
      </c>
      <c r="V64" s="6">
        <f t="shared" si="4"/>
        <v>-3.1111339937314404</v>
      </c>
      <c r="W64" t="s">
        <v>15</v>
      </c>
      <c r="X64" s="6">
        <f>VLOOKUP($W64,Sheet6!$A$14:$T$56,20,)</f>
        <v>84.012325950062746</v>
      </c>
      <c r="Y64" s="6">
        <f>VLOOKUP($W64,Sheet6!$A$14:$T$56,4,)</f>
        <v>79.315979588326357</v>
      </c>
      <c r="Z64" s="6">
        <f t="shared" si="5"/>
        <v>4.6963463617363885</v>
      </c>
      <c r="AA64" t="s">
        <v>15</v>
      </c>
      <c r="AB64" s="6">
        <f>VLOOKUP($AA64,Sheet8!$A$14:$T$56,20,)</f>
        <v>45.818378040761957</v>
      </c>
      <c r="AC64" s="6">
        <f>VLOOKUP($AA64,Sheet8!$A$14:$T$56,4,)</f>
        <v>47.157681028648767</v>
      </c>
      <c r="AD64" s="6">
        <f t="shared" si="6"/>
        <v>-1.3393029878868106</v>
      </c>
      <c r="AF64" s="6">
        <f t="shared" si="7"/>
        <v>26.224431818865618</v>
      </c>
      <c r="AG64" s="6">
        <f t="shared" si="8"/>
        <v>-6.0356493496231991</v>
      </c>
    </row>
    <row r="65" spans="1:33">
      <c r="A65" s="4"/>
      <c r="B65" s="6"/>
      <c r="C65" s="6"/>
      <c r="D65" s="6"/>
      <c r="G65" s="4"/>
      <c r="H65" s="6"/>
      <c r="I65" s="6"/>
      <c r="J65" s="6"/>
      <c r="K65" s="4"/>
      <c r="L65" s="6"/>
      <c r="M65" s="6"/>
      <c r="N65" s="6"/>
      <c r="O65" s="4"/>
      <c r="P65" s="6"/>
      <c r="Q65" s="6"/>
      <c r="R65" s="6"/>
      <c r="S65" s="4"/>
      <c r="T65" s="6"/>
      <c r="U65" s="6"/>
      <c r="V65" s="6"/>
      <c r="W65" s="4"/>
      <c r="X65" s="6"/>
      <c r="Y65" s="6"/>
      <c r="Z65" s="6"/>
      <c r="AF65" s="6"/>
      <c r="AG65" s="6"/>
    </row>
    <row r="66" spans="1:33">
      <c r="A66" t="s">
        <v>46</v>
      </c>
      <c r="B66" s="6">
        <f>VLOOKUP($A66,Sheet4!$A$14:$T$56,20,)</f>
        <v>39.4648476332641</v>
      </c>
      <c r="C66" s="6">
        <f>VLOOKUP($A66,Sheet4!$A$14:$T$56,5,)</f>
        <v>43.24474729974964</v>
      </c>
      <c r="D66" s="6">
        <f t="shared" ref="D66:D73" si="9">B66-C66</f>
        <v>-3.7798996664855409</v>
      </c>
      <c r="F66">
        <v>2001</v>
      </c>
      <c r="G66" t="s">
        <v>46</v>
      </c>
      <c r="H66" s="6" t="e">
        <f>VLOOKUP($G66,Sheet5!$A$14:$T$56,20,)</f>
        <v>#N/A</v>
      </c>
      <c r="I66" s="6" t="e">
        <f>VLOOKUP($G66,Sheet5!$A$14:$T$56,5,)</f>
        <v>#N/A</v>
      </c>
      <c r="J66" s="6" t="e">
        <f t="shared" ref="J66:J73" si="10">H66-I66</f>
        <v>#N/A</v>
      </c>
      <c r="K66" t="s">
        <v>46</v>
      </c>
      <c r="L66" s="6" t="e">
        <f>VLOOKUP($K66,Sheet7!$A$14:$T$56,20,)</f>
        <v>#N/A</v>
      </c>
      <c r="M66" s="6" t="e">
        <f>VLOOKUP($K66,Sheet7!$A$14:$T$56,5,)</f>
        <v>#N/A</v>
      </c>
      <c r="N66" s="6" t="e">
        <f t="shared" ref="N66:N73" si="11">L66-M66</f>
        <v>#N/A</v>
      </c>
      <c r="O66" t="s">
        <v>46</v>
      </c>
      <c r="P66" s="6" t="e">
        <f>VLOOKUP($O66,Sheet9!$A$14:$T$56,20,)</f>
        <v>#N/A</v>
      </c>
      <c r="Q66" s="6" t="e">
        <f>VLOOKUP($O66,Sheet9!$A$14:$T$56,5,)</f>
        <v>#N/A</v>
      </c>
      <c r="R66" s="6" t="e">
        <f t="shared" ref="R66:R73" si="12">P66-Q66</f>
        <v>#N/A</v>
      </c>
      <c r="S66" t="s">
        <v>46</v>
      </c>
      <c r="T66" s="6" t="e">
        <f>VLOOKUP($S66,Sheet12!$A$13:$U$55,20,)</f>
        <v>#N/A</v>
      </c>
      <c r="U66" s="6" t="e">
        <f>VLOOKUP($S66,Sheet12!$A$13:$U$55,5,)</f>
        <v>#N/A</v>
      </c>
      <c r="V66" s="6" t="e">
        <f t="shared" ref="V66:V73" si="13">T66-U66</f>
        <v>#N/A</v>
      </c>
      <c r="W66" t="s">
        <v>46</v>
      </c>
      <c r="X66" s="6">
        <f>VLOOKUP($W66,Sheet6!$A$14:$T$56,20,)</f>
        <v>57.514722971859747</v>
      </c>
      <c r="Y66" s="6">
        <f>VLOOKUP($W66,Sheet6!$A$14:$T$56,5,)</f>
        <v>60.305424973114377</v>
      </c>
      <c r="Z66" s="6">
        <f t="shared" ref="Z66:Z73" si="14">X66-Y66</f>
        <v>-2.7907020012546297</v>
      </c>
      <c r="AA66" t="s">
        <v>46</v>
      </c>
      <c r="AB66" s="6">
        <f>VLOOKUP($AA66,Sheet8!$A$14:$T$56,20,)</f>
        <v>12.325940815272791</v>
      </c>
      <c r="AC66" s="6">
        <f>VLOOKUP($AA66,Sheet8!$A$14:$T$56,5,)</f>
        <v>15.898572304842711</v>
      </c>
      <c r="AD66" s="6">
        <f t="shared" ref="AD66:AD73" si="15">AB66-AC66</f>
        <v>-3.57263148956992</v>
      </c>
      <c r="AF66" s="6">
        <f t="shared" si="7"/>
        <v>-0.98919766523091113</v>
      </c>
      <c r="AG66" s="6">
        <f t="shared" si="8"/>
        <v>-0.7819294883152903</v>
      </c>
    </row>
    <row r="67" spans="1:33">
      <c r="A67" t="s">
        <v>43</v>
      </c>
      <c r="B67" s="6">
        <f>VLOOKUP($A67,Sheet4!$A$14:$T$56,16,)</f>
        <v>52.480490971249033</v>
      </c>
      <c r="C67" s="6">
        <f>VLOOKUP($A67,Sheet4!$A$14:$T$56,4,)</f>
        <v>54.107504160940067</v>
      </c>
      <c r="D67" s="6">
        <f t="shared" si="9"/>
        <v>-1.6270131896910343</v>
      </c>
      <c r="E67">
        <v>2012</v>
      </c>
      <c r="F67" s="8"/>
      <c r="G67" t="s">
        <v>43</v>
      </c>
      <c r="H67" s="6">
        <f>VLOOKUP($G67,Sheet5!$A$14:$T$56,16,)</f>
        <v>2.3232748893470241</v>
      </c>
      <c r="I67" s="6">
        <f>VLOOKUP($G67,Sheet5!$A$14:$T$56,4,)</f>
        <v>2.850764974812074</v>
      </c>
      <c r="J67" s="6">
        <f t="shared" si="10"/>
        <v>-0.52749008546504994</v>
      </c>
      <c r="K67" t="s">
        <v>43</v>
      </c>
      <c r="L67" s="6">
        <f>VLOOKUP($K67,Sheet7!$A$14:$T$56,16,)</f>
        <v>53.215983150833743</v>
      </c>
      <c r="M67" s="6">
        <f>VLOOKUP($K67,Sheet7!$A$14:$T$56,4,)</f>
        <v>55.001798645595521</v>
      </c>
      <c r="N67" s="6">
        <f t="shared" si="11"/>
        <v>-1.7858154947617777</v>
      </c>
      <c r="O67" t="s">
        <v>43</v>
      </c>
      <c r="P67" s="6">
        <f>VLOOKUP($O67,Sheet9!$A$14:$T$56,16,)</f>
        <v>3.6212602983241431</v>
      </c>
      <c r="Q67" s="6">
        <f>VLOOKUP($O67,Sheet9!$A$14:$T$56,4,)</f>
        <v>4.3165367460734663</v>
      </c>
      <c r="R67" s="6">
        <f t="shared" si="12"/>
        <v>-0.69527644774932318</v>
      </c>
      <c r="S67" t="s">
        <v>43</v>
      </c>
      <c r="T67" s="6">
        <f>VLOOKUP($S67,Sheet12!$A$13:$U$55,16,)</f>
        <v>2.3232748893470241</v>
      </c>
      <c r="U67" s="6">
        <f>VLOOKUP($S67,Sheet12!$A$13:$U$55,4,)</f>
        <v>2.850764974812074</v>
      </c>
      <c r="V67" s="6">
        <f t="shared" si="13"/>
        <v>-0.52749008546504994</v>
      </c>
      <c r="W67" t="s">
        <v>43</v>
      </c>
      <c r="X67" s="6">
        <f>VLOOKUP($W67,Sheet6!$A$14:$T$56,16,)</f>
        <v>64.119597519316684</v>
      </c>
      <c r="Y67" s="6">
        <f>VLOOKUP($W67,Sheet6!$A$14:$T$56,4,)</f>
        <v>67.39969959957466</v>
      </c>
      <c r="Z67" s="6">
        <f t="shared" si="14"/>
        <v>-3.2801020802579757</v>
      </c>
      <c r="AA67" t="s">
        <v>43</v>
      </c>
      <c r="AB67" s="6">
        <f>VLOOKUP($AA67,Sheet8!$A$14:$T$56,16,)</f>
        <v>30.68971654100233</v>
      </c>
      <c r="AC67" s="6">
        <f>VLOOKUP($AA67,Sheet8!$A$14:$T$56,4,)</f>
        <v>41.276783851778639</v>
      </c>
      <c r="AD67" s="6">
        <f t="shared" si="15"/>
        <v>-10.587067310776309</v>
      </c>
      <c r="AF67" s="6">
        <f t="shared" si="7"/>
        <v>1.6530888905669414</v>
      </c>
      <c r="AG67" s="6">
        <f t="shared" si="8"/>
        <v>-7.3069652305183332</v>
      </c>
    </row>
    <row r="68" spans="1:33">
      <c r="A68" t="s">
        <v>42</v>
      </c>
      <c r="B68" s="6">
        <f>VLOOKUP($A68,Sheet4!$A$14:$T$56,14,)</f>
        <v>59.019371474505498</v>
      </c>
      <c r="C68" s="6">
        <f>VLOOKUP($A68,Sheet4!$A$14:$T$56,4,)</f>
        <v>59.188829389260192</v>
      </c>
      <c r="D68" s="6">
        <f t="shared" si="9"/>
        <v>-0.16945791475469463</v>
      </c>
      <c r="E68">
        <v>2010</v>
      </c>
      <c r="F68" s="8"/>
      <c r="G68" t="s">
        <v>42</v>
      </c>
      <c r="H68" s="6">
        <f>VLOOKUP($G68,Sheet5!$A$14:$T$56,14,)</f>
        <v>2.5061921630494139</v>
      </c>
      <c r="I68" s="6">
        <f>VLOOKUP($G68,Sheet5!$A$14:$T$56,4,)</f>
        <v>2.7895668750697751</v>
      </c>
      <c r="J68" s="6">
        <f t="shared" si="10"/>
        <v>-0.28337471202036113</v>
      </c>
      <c r="K68" t="s">
        <v>42</v>
      </c>
      <c r="L68" s="6">
        <f>VLOOKUP($K68,Sheet7!$A$14:$T$56,14,)</f>
        <v>59.717795739905263</v>
      </c>
      <c r="M68" s="6">
        <f>VLOOKUP($K68,Sheet7!$A$14:$T$56,4,)</f>
        <v>59.445756394374122</v>
      </c>
      <c r="N68" s="6">
        <f t="shared" si="11"/>
        <v>0.27203934553114095</v>
      </c>
      <c r="O68" t="s">
        <v>42</v>
      </c>
      <c r="P68" s="6">
        <f>VLOOKUP($O68,Sheet9!$A$14:$T$56,14,)</f>
        <v>2.8755509252459959</v>
      </c>
      <c r="Q68" s="6">
        <f>VLOOKUP($O68,Sheet9!$A$14:$T$56,4,)</f>
        <v>3.5756556466182561</v>
      </c>
      <c r="R68" s="6">
        <f t="shared" si="12"/>
        <v>-0.70010472137226021</v>
      </c>
      <c r="S68" t="s">
        <v>42</v>
      </c>
      <c r="T68" s="6">
        <f>VLOOKUP($S68,Sheet12!$A$13:$U$55,14,)</f>
        <v>2.5061921630494139</v>
      </c>
      <c r="U68" s="6">
        <f>VLOOKUP($S68,Sheet12!$A$13:$U$55,4,)</f>
        <v>2.7895668750697751</v>
      </c>
      <c r="V68" s="6">
        <f t="shared" si="13"/>
        <v>-0.28337471202036113</v>
      </c>
      <c r="W68" t="s">
        <v>42</v>
      </c>
      <c r="X68" s="6">
        <f>VLOOKUP($W68,Sheet6!$A$14:$T$56,14,)</f>
        <v>85.753156457543056</v>
      </c>
      <c r="Y68" s="6">
        <f>VLOOKUP($W68,Sheet6!$A$14:$T$56,4,)</f>
        <v>88.017432288719789</v>
      </c>
      <c r="Z68" s="6">
        <f t="shared" si="14"/>
        <v>-2.2642758311767324</v>
      </c>
      <c r="AA68" t="s">
        <v>42</v>
      </c>
      <c r="AB68" s="6">
        <f>VLOOKUP($AA68,Sheet8!$A$14:$T$56,14,)</f>
        <v>53.703785564737231</v>
      </c>
      <c r="AC68" s="6">
        <f>VLOOKUP($AA68,Sheet8!$A$14:$T$56,4,)</f>
        <v>61.931924678719632</v>
      </c>
      <c r="AD68" s="6">
        <f t="shared" si="15"/>
        <v>-8.2281391139824009</v>
      </c>
      <c r="AF68" s="6">
        <f t="shared" si="7"/>
        <v>2.0948179164220377</v>
      </c>
      <c r="AG68" s="6">
        <f t="shared" si="8"/>
        <v>-5.9638632828056686</v>
      </c>
    </row>
    <row r="69" spans="1:33">
      <c r="A69" t="s">
        <v>45</v>
      </c>
      <c r="B69" s="6">
        <v>46.740667997209471</v>
      </c>
      <c r="C69" s="6">
        <v>45.901725504738238</v>
      </c>
      <c r="D69" s="6">
        <f t="shared" si="9"/>
        <v>0.83894249247123298</v>
      </c>
      <c r="E69">
        <v>2015</v>
      </c>
      <c r="G69" t="s">
        <v>45</v>
      </c>
      <c r="H69" s="6">
        <v>46.740667997209471</v>
      </c>
      <c r="I69" s="6">
        <v>45.901725504738238</v>
      </c>
      <c r="J69" s="6">
        <f t="shared" si="10"/>
        <v>0.83894249247123298</v>
      </c>
      <c r="K69" t="s">
        <v>45</v>
      </c>
      <c r="L69" s="6">
        <v>46.740667997209471</v>
      </c>
      <c r="M69" s="6">
        <v>45.901725504738238</v>
      </c>
      <c r="N69" s="6">
        <f t="shared" si="11"/>
        <v>0.83894249247123298</v>
      </c>
      <c r="O69" t="s">
        <v>45</v>
      </c>
      <c r="P69" s="6">
        <v>46.740667997209471</v>
      </c>
      <c r="Q69" s="6">
        <v>45.901725504738238</v>
      </c>
      <c r="R69" s="6">
        <f t="shared" si="12"/>
        <v>0.83894249247123298</v>
      </c>
      <c r="S69" t="s">
        <v>45</v>
      </c>
      <c r="T69" s="6">
        <v>46.740667997209471</v>
      </c>
      <c r="U69" s="6">
        <v>45.901725504738238</v>
      </c>
      <c r="V69" s="6">
        <f t="shared" si="13"/>
        <v>0.83894249247123298</v>
      </c>
      <c r="W69" t="s">
        <v>45</v>
      </c>
      <c r="X69" s="6">
        <v>46.740667997209471</v>
      </c>
      <c r="Y69" s="6">
        <v>45.901725504738238</v>
      </c>
      <c r="Z69" s="6">
        <f t="shared" si="14"/>
        <v>0.83894249247123298</v>
      </c>
      <c r="AA69" t="s">
        <v>45</v>
      </c>
      <c r="AB69" s="6">
        <v>46.740667997209471</v>
      </c>
      <c r="AC69" s="6">
        <v>45.901725504738238</v>
      </c>
      <c r="AD69" s="6">
        <f t="shared" si="15"/>
        <v>0.83894249247123298</v>
      </c>
      <c r="AF69" s="6">
        <f t="shared" si="7"/>
        <v>0</v>
      </c>
      <c r="AG69" s="6">
        <f t="shared" si="8"/>
        <v>0</v>
      </c>
    </row>
    <row r="70" spans="1:33">
      <c r="A70" s="4" t="s">
        <v>44</v>
      </c>
      <c r="B70" s="6">
        <f>VLOOKUP($A70,Sheet4!$A$14:$T$56,19,)</f>
        <v>52.515577664511227</v>
      </c>
      <c r="C70" s="6">
        <f>VLOOKUP($A70,Sheet4!$A$14:$T$56,5,)</f>
        <v>51.223467018065648</v>
      </c>
      <c r="D70" s="6">
        <f t="shared" si="9"/>
        <v>1.2921106464455789</v>
      </c>
      <c r="F70">
        <v>2001</v>
      </c>
      <c r="G70" s="4" t="s">
        <v>44</v>
      </c>
      <c r="H70" s="6">
        <f>VLOOKUP($G70,Sheet5!$A$14:$T$56,19,)</f>
        <v>7.3203730684032697</v>
      </c>
      <c r="I70" s="6">
        <f>VLOOKUP($G70,Sheet5!$A$14:$T$56,5,)</f>
        <v>6.9361004772118724</v>
      </c>
      <c r="J70" s="6">
        <f t="shared" si="10"/>
        <v>0.38427259119139734</v>
      </c>
      <c r="K70" s="4" t="s">
        <v>44</v>
      </c>
      <c r="L70" s="6">
        <f>VLOOKUP($K70,Sheet7!$A$14:$T$56,19,)</f>
        <v>54.481361511276617</v>
      </c>
      <c r="M70" s="6">
        <f>VLOOKUP($K70,Sheet7!$A$14:$T$56,5,)</f>
        <v>53.387261941494849</v>
      </c>
      <c r="N70" s="6">
        <f t="shared" si="11"/>
        <v>1.0940995697817684</v>
      </c>
      <c r="O70" s="4" t="s">
        <v>44</v>
      </c>
      <c r="P70" s="6">
        <f>VLOOKUP($O70,Sheet9!$A$14:$T$56,19,)</f>
        <v>9.5526254113850868</v>
      </c>
      <c r="Q70" s="6">
        <f>VLOOKUP($O70,Sheet9!$A$14:$T$56,5,)</f>
        <v>9.3577815941667186</v>
      </c>
      <c r="R70" s="6">
        <f t="shared" si="12"/>
        <v>0.19484381721836819</v>
      </c>
      <c r="S70" s="4" t="s">
        <v>44</v>
      </c>
      <c r="T70" s="6">
        <f>VLOOKUP($S70,Sheet12!$A$13:$U$55,19,)</f>
        <v>7.3203730684032697</v>
      </c>
      <c r="U70" s="6">
        <f>VLOOKUP($S70,Sheet12!$A$13:$U$55,5,)</f>
        <v>6.9361004772118724</v>
      </c>
      <c r="V70" s="6">
        <f t="shared" si="13"/>
        <v>0.38427259119139734</v>
      </c>
      <c r="W70" s="4" t="s">
        <v>44</v>
      </c>
      <c r="X70" s="6">
        <f>VLOOKUP($W70,Sheet6!$A$14:$T$56,19,)</f>
        <v>74.86210550726355</v>
      </c>
      <c r="Y70" s="6">
        <f>VLOOKUP($W70,Sheet6!$A$14:$T$56,5,)</f>
        <v>73.08772446940452</v>
      </c>
      <c r="Z70" s="6">
        <f t="shared" si="14"/>
        <v>1.7743810378590297</v>
      </c>
      <c r="AA70" s="4" t="s">
        <v>44</v>
      </c>
      <c r="AB70" s="6">
        <f>VLOOKUP($AA70,Sheet8!$A$14:$T$56,19,)</f>
        <v>43.512559752192232</v>
      </c>
      <c r="AC70" s="6">
        <f>VLOOKUP($AA70,Sheet8!$A$14:$T$56,5,)</f>
        <v>50.74524872670542</v>
      </c>
      <c r="AD70" s="6">
        <f t="shared" si="15"/>
        <v>-7.2326889745131879</v>
      </c>
      <c r="AF70" s="6">
        <f t="shared" si="7"/>
        <v>-0.48227039141345074</v>
      </c>
      <c r="AG70" s="6">
        <f t="shared" si="8"/>
        <v>-9.0070700123722176</v>
      </c>
    </row>
    <row r="71" spans="1:33">
      <c r="A71" t="s">
        <v>40</v>
      </c>
      <c r="B71" s="6">
        <f>VLOOKUP($A71,Sheet4!$A$14:$T$56,17,)</f>
        <v>66.6678686453956</v>
      </c>
      <c r="C71" s="6">
        <f>VLOOKUP($A71,Sheet4!$A$14:$T$56,10,)</f>
        <v>64.661239781138136</v>
      </c>
      <c r="D71" s="6">
        <f t="shared" si="9"/>
        <v>2.0066288642574648</v>
      </c>
      <c r="E71">
        <v>2013</v>
      </c>
      <c r="F71" s="8">
        <v>2006</v>
      </c>
      <c r="G71" t="s">
        <v>40</v>
      </c>
      <c r="H71" s="6">
        <f>VLOOKUP($G71,Sheet5!$A$14:$T$56,17,)</f>
        <v>3.3234287640016</v>
      </c>
      <c r="I71" s="6">
        <f>VLOOKUP($G71,Sheet5!$A$14:$T$56,10,)</f>
        <v>5.1663250727075249</v>
      </c>
      <c r="J71" s="6">
        <f t="shared" si="10"/>
        <v>-1.8428963087059249</v>
      </c>
      <c r="K71" t="s">
        <v>40</v>
      </c>
      <c r="L71" s="6">
        <f>VLOOKUP($K71,Sheet7!$A$14:$T$56,17,)</f>
        <v>67.513881436311834</v>
      </c>
      <c r="M71" s="6">
        <f>VLOOKUP($K71,Sheet7!$A$14:$T$56,10,)</f>
        <v>66.946342288224727</v>
      </c>
      <c r="N71" s="6">
        <f t="shared" si="11"/>
        <v>0.56753914808710704</v>
      </c>
      <c r="O71" t="s">
        <v>40</v>
      </c>
      <c r="P71" s="6">
        <f>VLOOKUP($O71,Sheet9!$A$14:$T$56,17,)</f>
        <v>6.1669363272513857</v>
      </c>
      <c r="Q71" s="6">
        <f>VLOOKUP($O71,Sheet9!$A$14:$T$56,10,)</f>
        <v>10.27550474726235</v>
      </c>
      <c r="R71" s="6">
        <f t="shared" si="12"/>
        <v>-4.1085684200109638</v>
      </c>
      <c r="S71" t="s">
        <v>40</v>
      </c>
      <c r="T71" s="6" t="e">
        <f>VLOOKUP($S71,Sheet12!$A$13:$U$55,17,)</f>
        <v>#N/A</v>
      </c>
      <c r="U71" s="6" t="e">
        <f>VLOOKUP($S71,Sheet12!$A$13:$U$55,10,)</f>
        <v>#N/A</v>
      </c>
      <c r="V71" s="6" t="e">
        <f t="shared" si="13"/>
        <v>#N/A</v>
      </c>
      <c r="W71" t="s">
        <v>40</v>
      </c>
      <c r="X71" s="6" t="e">
        <f>VLOOKUP($W71,Sheet6!$A$14:$T$56,17,)</f>
        <v>#N/A</v>
      </c>
      <c r="Y71" s="6" t="e">
        <f>VLOOKUP($W71,Sheet6!$A$14:$T$56,10,)</f>
        <v>#N/A</v>
      </c>
      <c r="Z71" s="6" t="e">
        <f t="shared" si="14"/>
        <v>#N/A</v>
      </c>
      <c r="AA71" t="s">
        <v>40</v>
      </c>
      <c r="AB71" s="6" t="e">
        <f>VLOOKUP($AA71,Sheet8!$A$14:$T$56,17,)</f>
        <v>#N/A</v>
      </c>
      <c r="AC71" s="6" t="e">
        <f>VLOOKUP($AA71,Sheet8!$A$14:$T$56,10,)</f>
        <v>#N/A</v>
      </c>
      <c r="AD71" s="6" t="e">
        <f t="shared" si="15"/>
        <v>#N/A</v>
      </c>
      <c r="AF71" s="6" t="e">
        <f t="shared" si="7"/>
        <v>#N/A</v>
      </c>
      <c r="AG71" s="6" t="e">
        <f t="shared" si="8"/>
        <v>#N/A</v>
      </c>
    </row>
    <row r="72" spans="1:33">
      <c r="A72" t="s">
        <v>41</v>
      </c>
      <c r="B72" s="6">
        <v>62.145974783047983</v>
      </c>
      <c r="C72" s="6">
        <v>58.46859186067428</v>
      </c>
      <c r="D72" s="6">
        <f t="shared" si="9"/>
        <v>3.6773829223737025</v>
      </c>
      <c r="E72">
        <v>2014</v>
      </c>
      <c r="G72" t="s">
        <v>41</v>
      </c>
      <c r="H72" s="6">
        <v>62.145974783047983</v>
      </c>
      <c r="I72" s="6">
        <v>58.46859186067428</v>
      </c>
      <c r="J72" s="6">
        <f t="shared" si="10"/>
        <v>3.6773829223737025</v>
      </c>
      <c r="K72" t="s">
        <v>41</v>
      </c>
      <c r="L72" s="6">
        <v>62.145974783047983</v>
      </c>
      <c r="M72" s="6">
        <v>58.46859186067428</v>
      </c>
      <c r="N72" s="6">
        <f t="shared" si="11"/>
        <v>3.6773829223737025</v>
      </c>
      <c r="O72" t="s">
        <v>41</v>
      </c>
      <c r="P72" s="6">
        <v>62.145974783047983</v>
      </c>
      <c r="Q72" s="6">
        <v>58.46859186067428</v>
      </c>
      <c r="R72" s="6">
        <f t="shared" si="12"/>
        <v>3.6773829223737025</v>
      </c>
      <c r="S72" t="s">
        <v>41</v>
      </c>
      <c r="T72" s="6">
        <v>62.145974783047983</v>
      </c>
      <c r="U72" s="6">
        <v>58.46859186067428</v>
      </c>
      <c r="V72" s="6">
        <f t="shared" si="13"/>
        <v>3.6773829223737025</v>
      </c>
      <c r="W72" t="s">
        <v>41</v>
      </c>
      <c r="X72" s="6">
        <v>62.145974783047983</v>
      </c>
      <c r="Y72" s="6">
        <v>58.46859186067428</v>
      </c>
      <c r="Z72" s="6">
        <f t="shared" si="14"/>
        <v>3.6773829223737025</v>
      </c>
      <c r="AA72" t="s">
        <v>41</v>
      </c>
      <c r="AB72" s="6">
        <v>62.145974783047983</v>
      </c>
      <c r="AC72" s="6">
        <v>58.46859186067428</v>
      </c>
      <c r="AD72" s="6">
        <f t="shared" si="15"/>
        <v>3.6773829223737025</v>
      </c>
      <c r="AF72" s="6">
        <f t="shared" si="7"/>
        <v>0</v>
      </c>
      <c r="AG72" s="6">
        <f t="shared" si="8"/>
        <v>0</v>
      </c>
    </row>
    <row r="73" spans="1:33">
      <c r="A73" t="s">
        <v>49</v>
      </c>
      <c r="B73" s="6">
        <f>VLOOKUP($A73,Sheet4!$A$14:$T$56,20,)</f>
        <v>48.17796515801961</v>
      </c>
      <c r="C73" s="6">
        <f>VLOOKUP($A73,Sheet4!$A$14:$T$56,4,)</f>
        <v>34.765235167631673</v>
      </c>
      <c r="D73" s="6">
        <f t="shared" si="9"/>
        <v>13.412729990387938</v>
      </c>
      <c r="G73" t="s">
        <v>49</v>
      </c>
      <c r="H73" s="6" t="e">
        <f>VLOOKUP($G73,Sheet5!$A$14:$T$56,20,)</f>
        <v>#N/A</v>
      </c>
      <c r="I73" s="6" t="e">
        <f>VLOOKUP($G73,Sheet5!$A$14:$T$56,4,)</f>
        <v>#N/A</v>
      </c>
      <c r="J73" s="6" t="e">
        <f t="shared" si="10"/>
        <v>#N/A</v>
      </c>
      <c r="K73" t="s">
        <v>49</v>
      </c>
      <c r="L73" s="6" t="e">
        <f>VLOOKUP($K73,Sheet7!$A$14:$T$56,20,)</f>
        <v>#N/A</v>
      </c>
      <c r="M73" s="6" t="e">
        <f>VLOOKUP($K73,Sheet7!$A$14:$T$56,4,)</f>
        <v>#N/A</v>
      </c>
      <c r="N73" s="6" t="e">
        <f t="shared" si="11"/>
        <v>#N/A</v>
      </c>
      <c r="O73" t="s">
        <v>49</v>
      </c>
      <c r="P73" s="6" t="e">
        <f>VLOOKUP($O73,Sheet9!$A$14:$T$56,20,)</f>
        <v>#N/A</v>
      </c>
      <c r="Q73" s="6" t="e">
        <f>VLOOKUP($O73,Sheet9!$A$14:$T$56,4,)</f>
        <v>#N/A</v>
      </c>
      <c r="R73" s="6" t="e">
        <f t="shared" si="12"/>
        <v>#N/A</v>
      </c>
      <c r="S73" t="s">
        <v>49</v>
      </c>
      <c r="T73" s="6" t="e">
        <f>VLOOKUP($S73,Sheet12!$A$13:$U$55,20,)</f>
        <v>#N/A</v>
      </c>
      <c r="U73" s="6" t="e">
        <f>VLOOKUP($S73,Sheet12!$A$13:$U$55,4,)</f>
        <v>#N/A</v>
      </c>
      <c r="V73" s="6" t="e">
        <f t="shared" si="13"/>
        <v>#N/A</v>
      </c>
      <c r="W73" t="s">
        <v>49</v>
      </c>
      <c r="X73" s="6">
        <f>VLOOKUP($W73,Sheet6!$A$14:$T$56,20,)</f>
        <v>86.119574157610586</v>
      </c>
      <c r="Y73" s="6">
        <f>VLOOKUP($W73,Sheet6!$A$14:$T$56,4,)</f>
        <v>80.166280873249676</v>
      </c>
      <c r="Z73" s="6">
        <f t="shared" si="14"/>
        <v>5.9532932843609103</v>
      </c>
      <c r="AA73" t="s">
        <v>49</v>
      </c>
      <c r="AB73" s="6">
        <f>VLOOKUP($AA73,Sheet8!$A$14:$T$56,20,)</f>
        <v>31.466329725253239</v>
      </c>
      <c r="AC73" s="6">
        <f>VLOOKUP($AA73,Sheet8!$A$14:$T$56,4,)</f>
        <v>34.60228049740622</v>
      </c>
      <c r="AD73" s="6">
        <f t="shared" si="15"/>
        <v>-3.1359507721529809</v>
      </c>
      <c r="AF73" s="6">
        <f t="shared" si="7"/>
        <v>7.4594367060270272</v>
      </c>
      <c r="AG73" s="6">
        <f t="shared" si="8"/>
        <v>-9.0892440565138912</v>
      </c>
    </row>
  </sheetData>
  <mergeCells count="3">
    <mergeCell ref="A6:I6"/>
    <mergeCell ref="A7:I7"/>
    <mergeCell ref="A26:N26"/>
  </mergeCells>
  <hyperlinks>
    <hyperlink ref="A1" r:id="rId1" display="http://dx.doi.org/10.1787/pension_glance-2017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28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>
      <selection activeCell="W34" sqref="W34"/>
    </sheetView>
  </sheetViews>
  <sheetFormatPr defaultRowHeight="12.75"/>
  <sheetData>
    <row r="1" spans="1:20" s="229" customFormat="1">
      <c r="A1" s="230" t="s">
        <v>122</v>
      </c>
    </row>
    <row r="2" spans="1:20" s="229" customFormat="1">
      <c r="A2" s="229" t="s">
        <v>123</v>
      </c>
      <c r="B2" s="229" t="s">
        <v>120</v>
      </c>
    </row>
    <row r="3" spans="1:20" s="229" customFormat="1">
      <c r="A3" s="229" t="s">
        <v>124</v>
      </c>
    </row>
    <row r="4" spans="1:20" s="229" customFormat="1">
      <c r="A4" s="230" t="s">
        <v>125</v>
      </c>
    </row>
    <row r="5" spans="1:20" s="229" customFormat="1"/>
    <row r="6" spans="1:20" ht="68.25">
      <c r="A6" s="88" t="s">
        <v>52</v>
      </c>
      <c r="B6" s="58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</row>
    <row r="7" spans="1:20">
      <c r="A7" s="196" t="s">
        <v>80</v>
      </c>
      <c r="B7" s="197"/>
      <c r="C7" s="198"/>
      <c r="D7" s="199" t="s">
        <v>82</v>
      </c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1"/>
    </row>
    <row r="8" spans="1:20">
      <c r="A8" s="196" t="s">
        <v>53</v>
      </c>
      <c r="B8" s="197"/>
      <c r="C8" s="198"/>
      <c r="D8" s="199" t="s">
        <v>54</v>
      </c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1"/>
    </row>
    <row r="9" spans="1:20">
      <c r="A9" s="196" t="s">
        <v>57</v>
      </c>
      <c r="B9" s="197"/>
      <c r="C9" s="198"/>
      <c r="D9" s="199" t="s">
        <v>97</v>
      </c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1"/>
    </row>
    <row r="10" spans="1:20">
      <c r="A10" s="196" t="s">
        <v>55</v>
      </c>
      <c r="B10" s="197"/>
      <c r="C10" s="198"/>
      <c r="D10" s="199" t="s">
        <v>98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1"/>
    </row>
    <row r="11" spans="1:20">
      <c r="A11" s="196" t="s">
        <v>59</v>
      </c>
      <c r="B11" s="197"/>
      <c r="C11" s="198"/>
      <c r="D11" s="199" t="s">
        <v>60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1"/>
    </row>
    <row r="12" spans="1:20">
      <c r="A12" s="202" t="s">
        <v>61</v>
      </c>
      <c r="B12" s="203"/>
      <c r="C12" s="204"/>
      <c r="D12" s="89" t="s">
        <v>62</v>
      </c>
      <c r="E12" s="89" t="s">
        <v>63</v>
      </c>
      <c r="F12" s="89" t="s">
        <v>64</v>
      </c>
      <c r="G12" s="89" t="s">
        <v>65</v>
      </c>
      <c r="H12" s="89" t="s">
        <v>66</v>
      </c>
      <c r="I12" s="89" t="s">
        <v>67</v>
      </c>
      <c r="J12" s="89" t="s">
        <v>68</v>
      </c>
      <c r="K12" s="89" t="s">
        <v>69</v>
      </c>
      <c r="L12" s="89" t="s">
        <v>70</v>
      </c>
      <c r="M12" s="89" t="s">
        <v>71</v>
      </c>
      <c r="N12" s="89" t="s">
        <v>72</v>
      </c>
      <c r="O12" s="89" t="s">
        <v>73</v>
      </c>
      <c r="P12" s="89" t="s">
        <v>74</v>
      </c>
      <c r="Q12" s="89" t="s">
        <v>75</v>
      </c>
      <c r="R12" s="89" t="s">
        <v>76</v>
      </c>
      <c r="S12" s="89" t="s">
        <v>77</v>
      </c>
      <c r="T12" s="89" t="s">
        <v>78</v>
      </c>
    </row>
    <row r="13" spans="1:20" ht="13.5">
      <c r="A13" s="90" t="s">
        <v>79</v>
      </c>
      <c r="B13" s="90"/>
      <c r="C13" s="91" t="s">
        <v>81</v>
      </c>
      <c r="D13" s="91" t="s">
        <v>81</v>
      </c>
      <c r="E13" s="91" t="s">
        <v>81</v>
      </c>
      <c r="F13" s="91" t="s">
        <v>81</v>
      </c>
      <c r="G13" s="91" t="s">
        <v>81</v>
      </c>
      <c r="H13" s="91" t="s">
        <v>81</v>
      </c>
      <c r="I13" s="91" t="s">
        <v>81</v>
      </c>
      <c r="J13" s="91" t="s">
        <v>81</v>
      </c>
      <c r="K13" s="91" t="s">
        <v>81</v>
      </c>
      <c r="L13" s="91" t="s">
        <v>81</v>
      </c>
      <c r="M13" s="91" t="s">
        <v>81</v>
      </c>
      <c r="N13" s="91" t="s">
        <v>81</v>
      </c>
      <c r="O13" s="91" t="s">
        <v>81</v>
      </c>
      <c r="P13" s="91" t="s">
        <v>81</v>
      </c>
      <c r="Q13" s="91" t="s">
        <v>81</v>
      </c>
      <c r="R13" s="91" t="s">
        <v>81</v>
      </c>
      <c r="S13" s="91" t="s">
        <v>81</v>
      </c>
      <c r="T13" s="91" t="s">
        <v>81</v>
      </c>
    </row>
    <row r="14" spans="1:20" ht="13.5">
      <c r="A14" s="92" t="s">
        <v>21</v>
      </c>
      <c r="B14" s="92"/>
      <c r="C14" s="91" t="s">
        <v>81</v>
      </c>
      <c r="D14" s="93">
        <v>5.0431404342466593</v>
      </c>
      <c r="E14" s="93">
        <v>5.3042169713380529</v>
      </c>
      <c r="F14" s="93">
        <v>5.038025453054952</v>
      </c>
      <c r="G14" s="93">
        <v>4.713495512474303</v>
      </c>
      <c r="H14" s="93">
        <v>4.1389001406829644</v>
      </c>
      <c r="I14" s="93">
        <v>3.86215477197281</v>
      </c>
      <c r="J14" s="93">
        <v>3.6893211123107879</v>
      </c>
      <c r="K14" s="93">
        <v>3.385187869320299</v>
      </c>
      <c r="L14" s="93">
        <v>3.3647767608477861</v>
      </c>
      <c r="M14" s="93">
        <v>4.5356880050820294</v>
      </c>
      <c r="N14" s="93">
        <v>4.0417462209553321</v>
      </c>
      <c r="O14" s="93">
        <v>3.9367830337864</v>
      </c>
      <c r="P14" s="93">
        <v>4.0522962131787157</v>
      </c>
      <c r="Q14" s="93">
        <v>4.5527534483863947</v>
      </c>
      <c r="R14" s="93">
        <v>4.8384314275193878</v>
      </c>
      <c r="S14" s="93">
        <v>4.8743498708349247</v>
      </c>
      <c r="T14" s="93">
        <v>4.5059918443587907</v>
      </c>
    </row>
    <row r="15" spans="1:20" ht="13.5">
      <c r="A15" s="92" t="s">
        <v>28</v>
      </c>
      <c r="B15" s="92"/>
      <c r="C15" s="91" t="s">
        <v>81</v>
      </c>
      <c r="D15" s="94">
        <v>3.1140532358730471</v>
      </c>
      <c r="E15" s="94">
        <v>3.1450912422183421</v>
      </c>
      <c r="F15" s="94">
        <v>3.52227802548235</v>
      </c>
      <c r="G15" s="94">
        <v>3.7549256461035658</v>
      </c>
      <c r="H15" s="94">
        <v>4.7413844978961057</v>
      </c>
      <c r="I15" s="94">
        <v>4.8460533152037328</v>
      </c>
      <c r="J15" s="94">
        <v>4.6008661990030957</v>
      </c>
      <c r="K15" s="94">
        <v>4.2442578719380259</v>
      </c>
      <c r="L15" s="94">
        <v>3.607991409986643</v>
      </c>
      <c r="M15" s="94">
        <v>4.7246073048478578</v>
      </c>
      <c r="N15" s="94">
        <v>4.3780132538249052</v>
      </c>
      <c r="O15" s="94">
        <v>3.980212747755659</v>
      </c>
      <c r="P15" s="94">
        <v>4.3340041158574731</v>
      </c>
      <c r="Q15" s="94">
        <v>4.8977541588880102</v>
      </c>
      <c r="R15" s="94">
        <v>5.1898807259355424</v>
      </c>
      <c r="S15" s="94">
        <v>5.1765619444657389</v>
      </c>
      <c r="T15" s="94">
        <v>5.4240438803254021</v>
      </c>
    </row>
    <row r="16" spans="1:20" ht="13.5">
      <c r="A16" s="92" t="s">
        <v>32</v>
      </c>
      <c r="B16" s="92"/>
      <c r="C16" s="91" t="s">
        <v>81</v>
      </c>
      <c r="D16" s="93">
        <v>6.1029797884313428</v>
      </c>
      <c r="E16" s="93">
        <v>5.6413306037924622</v>
      </c>
      <c r="F16" s="93">
        <v>6.5996573386180719</v>
      </c>
      <c r="G16" s="93">
        <v>7.0650069011387959</v>
      </c>
      <c r="H16" s="93">
        <v>7.3556450619264844</v>
      </c>
      <c r="I16" s="93">
        <v>7.3904552089908542</v>
      </c>
      <c r="J16" s="93">
        <v>7.2439505157454249</v>
      </c>
      <c r="K16" s="93">
        <v>6.5912710163118211</v>
      </c>
      <c r="L16" s="93">
        <v>6.1007545759010036</v>
      </c>
      <c r="M16" s="93">
        <v>6.7758067448431163</v>
      </c>
      <c r="N16" s="93">
        <v>7.3121397809153637</v>
      </c>
      <c r="O16" s="93">
        <v>6.3733831748218952</v>
      </c>
      <c r="P16" s="93">
        <v>6.7424214269231637</v>
      </c>
      <c r="Q16" s="93">
        <v>7.3738348752101226</v>
      </c>
      <c r="R16" s="93">
        <v>7.6230205912648996</v>
      </c>
      <c r="S16" s="93">
        <v>7.6829666090914781</v>
      </c>
      <c r="T16" s="93">
        <v>7.110649336530539</v>
      </c>
    </row>
    <row r="17" spans="1:20" ht="13.5">
      <c r="A17" s="92" t="s">
        <v>22</v>
      </c>
      <c r="B17" s="92"/>
      <c r="C17" s="91" t="s">
        <v>81</v>
      </c>
      <c r="D17" s="94">
        <v>5.7499999999999991</v>
      </c>
      <c r="E17" s="94">
        <v>6.182756894047662</v>
      </c>
      <c r="F17" s="94">
        <v>6.5652285727239184</v>
      </c>
      <c r="G17" s="94">
        <v>6.4424652501020567</v>
      </c>
      <c r="H17" s="94">
        <v>6.0133408899954732</v>
      </c>
      <c r="I17" s="94">
        <v>5.7594559755731858</v>
      </c>
      <c r="J17" s="94">
        <v>5.2999843873516976</v>
      </c>
      <c r="K17" s="94">
        <v>5.0592525503381713</v>
      </c>
      <c r="L17" s="94">
        <v>5.0864443403897823</v>
      </c>
      <c r="M17" s="94">
        <v>7.1332459114628639</v>
      </c>
      <c r="N17" s="94">
        <v>6.9179918445704063</v>
      </c>
      <c r="O17" s="94">
        <v>6.2636719228876769</v>
      </c>
      <c r="P17" s="94">
        <v>6.042370597588187</v>
      </c>
      <c r="Q17" s="94">
        <v>5.8677220009410247</v>
      </c>
      <c r="R17" s="94">
        <v>5.7538132903335164</v>
      </c>
      <c r="S17" s="94">
        <v>5.8262208887916351</v>
      </c>
      <c r="T17" s="94">
        <v>5.9605266155316219</v>
      </c>
    </row>
    <row r="18" spans="1:20" ht="13.5">
      <c r="A18" s="92" t="s">
        <v>23</v>
      </c>
      <c r="B18" s="92"/>
      <c r="C18" s="91" t="s">
        <v>81</v>
      </c>
      <c r="D18" s="93">
        <v>8.2293850356699458</v>
      </c>
      <c r="E18" s="93">
        <v>8.4437535362088934</v>
      </c>
      <c r="F18" s="93">
        <v>8.1443148732224824</v>
      </c>
      <c r="G18" s="93">
        <v>7.7503739788586206</v>
      </c>
      <c r="H18" s="93">
        <v>8.3202753114316899</v>
      </c>
      <c r="I18" s="93">
        <v>7.5273880487211757</v>
      </c>
      <c r="J18" s="93">
        <v>7.3569568336385114</v>
      </c>
      <c r="K18" s="93">
        <v>6.6435047833275611</v>
      </c>
      <c r="L18" s="93">
        <v>7.2713290134741424</v>
      </c>
      <c r="M18" s="93">
        <v>9.3434376394606549</v>
      </c>
      <c r="N18" s="93">
        <v>7.1201498710583513</v>
      </c>
      <c r="O18" s="93">
        <v>6.0028808759462997</v>
      </c>
      <c r="P18" s="93">
        <v>5.49691774304525</v>
      </c>
      <c r="Q18" s="93">
        <v>5.0563396152609972</v>
      </c>
      <c r="R18" s="93">
        <v>5.5180617875421296</v>
      </c>
      <c r="S18" s="93">
        <v>5.6607138720549663</v>
      </c>
      <c r="T18" s="93">
        <v>6.0311090275114321</v>
      </c>
    </row>
    <row r="19" spans="1:20" ht="21">
      <c r="A19" s="92" t="s">
        <v>16</v>
      </c>
      <c r="B19" s="92"/>
      <c r="C19" s="91" t="s">
        <v>81</v>
      </c>
      <c r="D19" s="94">
        <v>7.7430218482916837</v>
      </c>
      <c r="E19" s="94">
        <v>7.1834553671669497</v>
      </c>
      <c r="F19" s="94">
        <v>6.4870112089130822</v>
      </c>
      <c r="G19" s="94">
        <v>6.9694301169958504</v>
      </c>
      <c r="H19" s="94">
        <v>7.302582100777137</v>
      </c>
      <c r="I19" s="94">
        <v>7.1384140728023704</v>
      </c>
      <c r="J19" s="94">
        <v>6.3501542749079336</v>
      </c>
      <c r="K19" s="94">
        <v>4.9250846662975762</v>
      </c>
      <c r="L19" s="94">
        <v>3.977611940298508</v>
      </c>
      <c r="M19" s="94">
        <v>5.914554599031133</v>
      </c>
      <c r="N19" s="94">
        <v>6.4436336667298697</v>
      </c>
      <c r="O19" s="94">
        <v>5.9463641421416167</v>
      </c>
      <c r="P19" s="94">
        <v>6.1239490424981922</v>
      </c>
      <c r="Q19" s="94">
        <v>6.228040174395443</v>
      </c>
      <c r="R19" s="94">
        <v>5.5964056809633114</v>
      </c>
      <c r="S19" s="94">
        <v>4.6411927383095373</v>
      </c>
      <c r="T19" s="94">
        <v>3.5436021527417489</v>
      </c>
    </row>
    <row r="20" spans="1:20" ht="13.5">
      <c r="A20" s="92" t="s">
        <v>13</v>
      </c>
      <c r="B20" s="92"/>
      <c r="C20" s="91" t="s">
        <v>81</v>
      </c>
      <c r="D20" s="93">
        <v>4.2358783188383011</v>
      </c>
      <c r="E20" s="93">
        <v>3.994049094988998</v>
      </c>
      <c r="F20" s="93">
        <v>4.1855681031687677</v>
      </c>
      <c r="G20" s="93">
        <v>4.8972848565762934</v>
      </c>
      <c r="H20" s="93">
        <v>5.0551780724455382</v>
      </c>
      <c r="I20" s="93">
        <v>4.0870203348381784</v>
      </c>
      <c r="J20" s="93">
        <v>3.1702316002494459</v>
      </c>
      <c r="K20" s="93">
        <v>3.1213108534094638</v>
      </c>
      <c r="L20" s="93">
        <v>2.630376454682716</v>
      </c>
      <c r="M20" s="93">
        <v>5.1986729752825402</v>
      </c>
      <c r="N20" s="93">
        <v>6.5917410157498111</v>
      </c>
      <c r="O20" s="93">
        <v>6.6211122942012297</v>
      </c>
      <c r="P20" s="93">
        <v>6.714078520508485</v>
      </c>
      <c r="Q20" s="93">
        <v>6.283767658855119</v>
      </c>
      <c r="R20" s="93">
        <v>5.8788220578603507</v>
      </c>
      <c r="S20" s="93">
        <v>5.7314417348913089</v>
      </c>
      <c r="T20" s="93">
        <v>5.5383142713813598</v>
      </c>
    </row>
    <row r="21" spans="1:20" ht="13.5">
      <c r="A21" s="92" t="s">
        <v>18</v>
      </c>
      <c r="B21" s="92"/>
      <c r="C21" s="91" t="s">
        <v>81</v>
      </c>
      <c r="D21" s="94">
        <v>13.987911222887901</v>
      </c>
      <c r="E21" s="94">
        <v>12.33468189282376</v>
      </c>
      <c r="F21" s="94">
        <v>10.93017583082575</v>
      </c>
      <c r="G21" s="94">
        <v>9.5310298922185961</v>
      </c>
      <c r="H21" s="94">
        <v>9.1675913991063673</v>
      </c>
      <c r="I21" s="94">
        <v>7.7398522708944917</v>
      </c>
      <c r="J21" s="94">
        <v>5.5655595035494523</v>
      </c>
      <c r="K21" s="94">
        <v>4.1659782683970459</v>
      </c>
      <c r="L21" s="94">
        <v>4.8589141287481636</v>
      </c>
      <c r="M21" s="94">
        <v>12.81990434180179</v>
      </c>
      <c r="N21" s="94">
        <v>15.12792600345713</v>
      </c>
      <c r="O21" s="94">
        <v>11.46718936732106</v>
      </c>
      <c r="P21" s="94">
        <v>9.5012254657928388</v>
      </c>
      <c r="Q21" s="94">
        <v>8.2661852687272752</v>
      </c>
      <c r="R21" s="94">
        <v>7.1527815879950278</v>
      </c>
      <c r="S21" s="94">
        <v>5.5482424119198237</v>
      </c>
      <c r="T21" s="94">
        <v>5.9259396930699726</v>
      </c>
    </row>
    <row r="22" spans="1:20" ht="13.5">
      <c r="A22" s="92" t="s">
        <v>17</v>
      </c>
      <c r="B22" s="92"/>
      <c r="C22" s="91" t="s">
        <v>81</v>
      </c>
      <c r="D22" s="93">
        <v>7.9677256681795257</v>
      </c>
      <c r="E22" s="93">
        <v>7.4300254452926211</v>
      </c>
      <c r="F22" s="93">
        <v>7.3484069886947587</v>
      </c>
      <c r="G22" s="93">
        <v>7.2622779519331244</v>
      </c>
      <c r="H22" s="93">
        <v>7.2900158478605386</v>
      </c>
      <c r="I22" s="93">
        <v>6.9002123142250529</v>
      </c>
      <c r="J22" s="93">
        <v>6.0897435897435894</v>
      </c>
      <c r="K22" s="93">
        <v>5.3026245313336906</v>
      </c>
      <c r="L22" s="93">
        <v>4.8</v>
      </c>
      <c r="M22" s="93">
        <v>6.6058002148227724</v>
      </c>
      <c r="N22" s="93">
        <v>6.8909386869234934</v>
      </c>
      <c r="O22" s="93">
        <v>6.1513336962438752</v>
      </c>
      <c r="P22" s="93">
        <v>6.1850027367268741</v>
      </c>
      <c r="Q22" s="93">
        <v>6.6703417861080494</v>
      </c>
      <c r="R22" s="93">
        <v>7.075732448866777</v>
      </c>
      <c r="S22" s="93">
        <v>7.683803206191266</v>
      </c>
      <c r="T22" s="93">
        <v>7.4134496509939556</v>
      </c>
    </row>
    <row r="23" spans="1:20" ht="13.5">
      <c r="A23" s="92" t="s">
        <v>25</v>
      </c>
      <c r="B23" s="92"/>
      <c r="C23" s="91" t="s">
        <v>81</v>
      </c>
      <c r="D23" s="94">
        <v>9.189154745587631</v>
      </c>
      <c r="E23" s="94">
        <v>8.0558947105790022</v>
      </c>
      <c r="F23" s="94">
        <v>8.099612589543403</v>
      </c>
      <c r="G23" s="94">
        <v>7.2507398950696533</v>
      </c>
      <c r="H23" s="94">
        <v>7.445872699164596</v>
      </c>
      <c r="I23" s="94">
        <v>7.4642335647152338</v>
      </c>
      <c r="J23" s="94">
        <v>7.2208875688540974</v>
      </c>
      <c r="K23" s="94">
        <v>6.6473855059600444</v>
      </c>
      <c r="L23" s="94">
        <v>6.0291592794295257</v>
      </c>
      <c r="M23" s="94">
        <v>7.340002960010235</v>
      </c>
      <c r="N23" s="94">
        <v>7.5848283639639984</v>
      </c>
      <c r="O23" s="94">
        <v>7.6955622675488984</v>
      </c>
      <c r="P23" s="94">
        <v>8.2499908614553785</v>
      </c>
      <c r="Q23" s="94">
        <v>8.7343742301501077</v>
      </c>
      <c r="R23" s="94">
        <v>8.829584845712013</v>
      </c>
      <c r="S23" s="94">
        <v>8.9461012878964379</v>
      </c>
      <c r="T23" s="94">
        <v>8.6048785353919293</v>
      </c>
    </row>
    <row r="24" spans="1:20" ht="13.5">
      <c r="A24" s="92" t="s">
        <v>15</v>
      </c>
      <c r="B24" s="92"/>
      <c r="C24" s="91" t="s">
        <v>81</v>
      </c>
      <c r="D24" s="93">
        <v>6.9985545732629664</v>
      </c>
      <c r="E24" s="93">
        <v>7.2627931769722824</v>
      </c>
      <c r="F24" s="93">
        <v>8.1388390185517654</v>
      </c>
      <c r="G24" s="93">
        <v>9.141834333255991</v>
      </c>
      <c r="H24" s="93">
        <v>9.7170155591679652</v>
      </c>
      <c r="I24" s="93">
        <v>10.409433344251561</v>
      </c>
      <c r="J24" s="93">
        <v>9.5729109065478326</v>
      </c>
      <c r="K24" s="93">
        <v>7.9787756706298518</v>
      </c>
      <c r="L24" s="93">
        <v>7.0024973711882224</v>
      </c>
      <c r="M24" s="93">
        <v>7.2958257713248642</v>
      </c>
      <c r="N24" s="93">
        <v>6.6496418148049878</v>
      </c>
      <c r="O24" s="93">
        <v>5.397505183372421</v>
      </c>
      <c r="P24" s="93">
        <v>4.9916578705437704</v>
      </c>
      <c r="Q24" s="93">
        <v>4.8648095043015154</v>
      </c>
      <c r="R24" s="93">
        <v>4.6825369718911167</v>
      </c>
      <c r="S24" s="93">
        <v>4.3764652958657271</v>
      </c>
      <c r="T24" s="93">
        <v>3.887420579531526</v>
      </c>
    </row>
    <row r="25" spans="1:20" ht="13.5">
      <c r="A25" s="92" t="s">
        <v>38</v>
      </c>
      <c r="B25" s="92"/>
      <c r="C25" s="91" t="s">
        <v>81</v>
      </c>
      <c r="D25" s="94">
        <v>9.7481583365858331</v>
      </c>
      <c r="E25" s="94">
        <v>9.3322622237815036</v>
      </c>
      <c r="F25" s="94">
        <v>9.1235748908150178</v>
      </c>
      <c r="G25" s="94">
        <v>8.7437963967581585</v>
      </c>
      <c r="H25" s="94">
        <v>9.4916221076959459</v>
      </c>
      <c r="I25" s="94">
        <v>9.1769005662814216</v>
      </c>
      <c r="J25" s="94">
        <v>8.1933585729206886</v>
      </c>
      <c r="K25" s="94">
        <v>7.8244982439736859</v>
      </c>
      <c r="L25" s="94">
        <v>7.2290650814723119</v>
      </c>
      <c r="M25" s="94">
        <v>9.0403759279977436</v>
      </c>
      <c r="N25" s="94">
        <v>12.11329373802805</v>
      </c>
      <c r="O25" s="94">
        <v>17.239770964732461</v>
      </c>
      <c r="P25" s="94">
        <v>23.722007662691919</v>
      </c>
      <c r="Q25" s="94">
        <v>26.87724253581959</v>
      </c>
      <c r="R25" s="94">
        <v>26.019379530408909</v>
      </c>
      <c r="S25" s="94">
        <v>24.436613330444882</v>
      </c>
      <c r="T25" s="94">
        <v>22.820837597668451</v>
      </c>
    </row>
    <row r="26" spans="1:20" ht="13.5">
      <c r="A26" s="92" t="s">
        <v>27</v>
      </c>
      <c r="B26" s="92"/>
      <c r="C26" s="91" t="s">
        <v>81</v>
      </c>
      <c r="D26" s="93">
        <v>5.6578629068912587</v>
      </c>
      <c r="E26" s="93">
        <v>5.1437171346444641</v>
      </c>
      <c r="F26" s="93">
        <v>5.1692658132363416</v>
      </c>
      <c r="G26" s="93">
        <v>5.3055801943636487</v>
      </c>
      <c r="H26" s="93">
        <v>5.4589472008183284</v>
      </c>
      <c r="I26" s="93">
        <v>6.4244262598008088</v>
      </c>
      <c r="J26" s="93">
        <v>6.8449290764431892</v>
      </c>
      <c r="K26" s="93">
        <v>6.8527772600783354</v>
      </c>
      <c r="L26" s="93">
        <v>7.1533145536639298</v>
      </c>
      <c r="M26" s="93">
        <v>9.1392920835432268</v>
      </c>
      <c r="N26" s="93">
        <v>10.41777771959595</v>
      </c>
      <c r="O26" s="93">
        <v>10.162928300214711</v>
      </c>
      <c r="P26" s="93">
        <v>9.9997063553577199</v>
      </c>
      <c r="Q26" s="93">
        <v>9.1023944999694137</v>
      </c>
      <c r="R26" s="93">
        <v>6.8070094576475952</v>
      </c>
      <c r="S26" s="93">
        <v>6.0314180974096594</v>
      </c>
      <c r="T26" s="93">
        <v>4.5284639568415637</v>
      </c>
    </row>
    <row r="27" spans="1:20" ht="13.5">
      <c r="A27" s="92" t="s">
        <v>8</v>
      </c>
      <c r="B27" s="92"/>
      <c r="C27" s="91" t="s">
        <v>81</v>
      </c>
      <c r="D27" s="94">
        <v>1.721181808709161</v>
      </c>
      <c r="E27" s="94">
        <v>1.7228701471560079</v>
      </c>
      <c r="F27" s="94">
        <v>2.6613654603654879</v>
      </c>
      <c r="G27" s="94">
        <v>2.4771076289348439</v>
      </c>
      <c r="H27" s="94">
        <v>1.975544445068629</v>
      </c>
      <c r="I27" s="94">
        <v>1.724218103360087</v>
      </c>
      <c r="J27" s="94">
        <v>1.9332161687170479</v>
      </c>
      <c r="K27" s="94">
        <v>1.3428113362796581</v>
      </c>
      <c r="L27" s="94">
        <v>1.981869964462442</v>
      </c>
      <c r="M27" s="94">
        <v>6.1512955493265871</v>
      </c>
      <c r="N27" s="94">
        <v>6.3388687569647439</v>
      </c>
      <c r="O27" s="94">
        <v>5.6421056341751399</v>
      </c>
      <c r="P27" s="94">
        <v>4.5889235587665933</v>
      </c>
      <c r="Q27" s="94">
        <v>4.6358412221062189</v>
      </c>
      <c r="R27" s="94">
        <v>4.3359480911516846</v>
      </c>
      <c r="S27" s="94">
        <v>3.1741103209610189</v>
      </c>
      <c r="T27" s="94">
        <v>2.470686776593225</v>
      </c>
    </row>
    <row r="28" spans="1:20" ht="13.5">
      <c r="A28" s="92" t="s">
        <v>29</v>
      </c>
      <c r="B28" s="92"/>
      <c r="C28" s="91" t="s">
        <v>81</v>
      </c>
      <c r="D28" s="93">
        <v>4.0196948732251201</v>
      </c>
      <c r="E28" s="93">
        <v>3.1210888587108419</v>
      </c>
      <c r="F28" s="93">
        <v>3.645200458295875</v>
      </c>
      <c r="G28" s="93">
        <v>3.899783789129752</v>
      </c>
      <c r="H28" s="93">
        <v>3.8162441855127609</v>
      </c>
      <c r="I28" s="93">
        <v>3.9523254504029381</v>
      </c>
      <c r="J28" s="93">
        <v>3.8600407131472738</v>
      </c>
      <c r="K28" s="93">
        <v>3.9769163531903402</v>
      </c>
      <c r="L28" s="93">
        <v>4.8116512543721193</v>
      </c>
      <c r="M28" s="93">
        <v>10.814951016364089</v>
      </c>
      <c r="N28" s="93">
        <v>12.64742016439129</v>
      </c>
      <c r="O28" s="93">
        <v>13.527428597334641</v>
      </c>
      <c r="P28" s="93">
        <v>13.58313801308322</v>
      </c>
      <c r="Q28" s="93">
        <v>12.62666581519084</v>
      </c>
      <c r="R28" s="93">
        <v>10.72749697190474</v>
      </c>
      <c r="S28" s="93">
        <v>8.9530151392778379</v>
      </c>
      <c r="T28" s="93">
        <v>7.8723141391393092</v>
      </c>
    </row>
    <row r="29" spans="1:20" ht="13.5">
      <c r="A29" s="92" t="s">
        <v>47</v>
      </c>
      <c r="B29" s="92"/>
      <c r="C29" s="91" t="s">
        <v>81</v>
      </c>
      <c r="D29" s="94">
        <v>9.3524157417292706</v>
      </c>
      <c r="E29" s="94">
        <v>10.16168494952108</v>
      </c>
      <c r="F29" s="94">
        <v>11.227263095513329</v>
      </c>
      <c r="G29" s="94">
        <v>11.69162851736537</v>
      </c>
      <c r="H29" s="94">
        <v>11.30800367652882</v>
      </c>
      <c r="I29" s="94">
        <v>9.8906302241916411</v>
      </c>
      <c r="J29" s="94">
        <v>8.874054249949431</v>
      </c>
      <c r="K29" s="94">
        <v>7.8402772356238728</v>
      </c>
      <c r="L29" s="94">
        <v>6.7945475254588592</v>
      </c>
      <c r="M29" s="94">
        <v>8.7570317608975454</v>
      </c>
      <c r="N29" s="94">
        <v>7.5110962248904229</v>
      </c>
      <c r="O29" s="94">
        <v>6.4060988012451112</v>
      </c>
      <c r="P29" s="94">
        <v>6.1150928220737457</v>
      </c>
      <c r="Q29" s="94">
        <v>5.6607691728554537</v>
      </c>
      <c r="R29" s="94">
        <v>5.2507998440201993</v>
      </c>
      <c r="S29" s="94">
        <v>4.6742087586314121</v>
      </c>
      <c r="T29" s="94">
        <v>4.2172570282519377</v>
      </c>
    </row>
    <row r="30" spans="1:20" ht="13.5">
      <c r="A30" s="92" t="s">
        <v>31</v>
      </c>
      <c r="B30" s="92"/>
      <c r="C30" s="91" t="s">
        <v>81</v>
      </c>
      <c r="D30" s="93">
        <v>8.5404385244483851</v>
      </c>
      <c r="E30" s="93">
        <v>7.8731112152542488</v>
      </c>
      <c r="F30" s="93">
        <v>7.5160355886612864</v>
      </c>
      <c r="G30" s="93">
        <v>7.2266308826465782</v>
      </c>
      <c r="H30" s="93">
        <v>6.8273479251104998</v>
      </c>
      <c r="I30" s="93">
        <v>6.6538393784261869</v>
      </c>
      <c r="J30" s="93">
        <v>5.8820211366566548</v>
      </c>
      <c r="K30" s="93">
        <v>5.3101324480049632</v>
      </c>
      <c r="L30" s="93">
        <v>5.9563136834319481</v>
      </c>
      <c r="M30" s="93">
        <v>6.9327495449691314</v>
      </c>
      <c r="N30" s="93">
        <v>7.5147734829094652</v>
      </c>
      <c r="O30" s="93">
        <v>7.4657592708313354</v>
      </c>
      <c r="P30" s="93">
        <v>9.5906737171909509</v>
      </c>
      <c r="Q30" s="93">
        <v>11.195595000622241</v>
      </c>
      <c r="R30" s="93">
        <v>11.845834850510309</v>
      </c>
      <c r="S30" s="93">
        <v>11.163238097055411</v>
      </c>
      <c r="T30" s="93">
        <v>11.112678519669799</v>
      </c>
    </row>
    <row r="31" spans="1:20" ht="13.5">
      <c r="A31" s="92" t="s">
        <v>14</v>
      </c>
      <c r="B31" s="92"/>
      <c r="C31" s="91" t="s">
        <v>81</v>
      </c>
      <c r="D31" s="94">
        <v>4.0733197556008154</v>
      </c>
      <c r="E31" s="94">
        <v>4.3877322587866576</v>
      </c>
      <c r="F31" s="94">
        <v>4.9117247623358988</v>
      </c>
      <c r="G31" s="94">
        <v>4.6953733394411374</v>
      </c>
      <c r="H31" s="94">
        <v>4.3609371375550916</v>
      </c>
      <c r="I31" s="94">
        <v>4.1686182669789229</v>
      </c>
      <c r="J31" s="94">
        <v>3.862458784738577</v>
      </c>
      <c r="K31" s="94">
        <v>3.7221431958274058</v>
      </c>
      <c r="L31" s="94">
        <v>3.8855780691299162</v>
      </c>
      <c r="M31" s="94">
        <v>4.9450549450549453</v>
      </c>
      <c r="N31" s="94">
        <v>4.8634403449928127</v>
      </c>
      <c r="O31" s="94">
        <v>4.4287871162556618</v>
      </c>
      <c r="P31" s="94">
        <v>4.2634730538922154</v>
      </c>
      <c r="Q31" s="94">
        <v>4.059216809933142</v>
      </c>
      <c r="R31" s="94">
        <v>3.5910940866650711</v>
      </c>
      <c r="S31" s="94">
        <v>3.386980542877732</v>
      </c>
      <c r="T31" s="94">
        <v>3.1212484993997598</v>
      </c>
    </row>
    <row r="32" spans="1:20" ht="13.5">
      <c r="A32" s="92" t="s">
        <v>20</v>
      </c>
      <c r="B32" s="92"/>
      <c r="C32" s="91" t="s">
        <v>81</v>
      </c>
      <c r="D32" s="93">
        <v>3.9665327574229021</v>
      </c>
      <c r="E32" s="93">
        <v>3.6171174923540121</v>
      </c>
      <c r="F32" s="93">
        <v>2.9765077282604242</v>
      </c>
      <c r="G32" s="93">
        <v>3.1293268951073361</v>
      </c>
      <c r="H32" s="93">
        <v>3.2296821809651859</v>
      </c>
      <c r="I32" s="93">
        <v>3.3972830731860921</v>
      </c>
      <c r="J32" s="93">
        <v>3.16546762589928</v>
      </c>
      <c r="K32" s="93">
        <v>3.1017097764138528</v>
      </c>
      <c r="L32" s="93">
        <v>3.0395136778115499</v>
      </c>
      <c r="M32" s="93">
        <v>3.565790189994011</v>
      </c>
      <c r="N32" s="93">
        <v>3.4757186941692382</v>
      </c>
      <c r="O32" s="93">
        <v>3.163106460261178</v>
      </c>
      <c r="P32" s="93">
        <v>2.9584256483774278</v>
      </c>
      <c r="Q32" s="93">
        <v>2.9319036140346539</v>
      </c>
      <c r="R32" s="93">
        <v>3.2974499934941468</v>
      </c>
      <c r="S32" s="93">
        <v>3.2787151381310622</v>
      </c>
      <c r="T32" s="93">
        <v>3.4236542264061041</v>
      </c>
    </row>
    <row r="33" spans="1:20" ht="13.5">
      <c r="A33" s="92" t="s">
        <v>83</v>
      </c>
      <c r="B33" s="92"/>
      <c r="C33" s="91" t="s">
        <v>81</v>
      </c>
      <c r="D33" s="94">
        <v>13.99655760209327</v>
      </c>
      <c r="E33" s="94">
        <v>12.93674893281888</v>
      </c>
      <c r="F33" s="94">
        <v>11.73874656341782</v>
      </c>
      <c r="G33" s="94">
        <v>11.03512328228874</v>
      </c>
      <c r="H33" s="94">
        <v>11.00669409264078</v>
      </c>
      <c r="I33" s="94">
        <v>9.5302979733210904</v>
      </c>
      <c r="J33" s="94">
        <v>6.1603986776977626</v>
      </c>
      <c r="K33" s="94">
        <v>5.7131927770520816</v>
      </c>
      <c r="L33" s="94">
        <v>7.3642846562027682</v>
      </c>
      <c r="M33" s="94">
        <v>16.19548759187434</v>
      </c>
      <c r="N33" s="94">
        <v>18.02596210065575</v>
      </c>
      <c r="O33" s="94">
        <v>14.84254029479429</v>
      </c>
      <c r="P33" s="94">
        <v>13.69593000803572</v>
      </c>
      <c r="Q33" s="94">
        <v>11.04864141546908</v>
      </c>
      <c r="R33" s="94">
        <v>10.351475748858601</v>
      </c>
      <c r="S33" s="94">
        <v>9.5387204912246428</v>
      </c>
      <c r="T33" s="94">
        <v>9.2906453210331215</v>
      </c>
    </row>
    <row r="34" spans="1:20" ht="21">
      <c r="A34" s="92" t="s">
        <v>33</v>
      </c>
      <c r="B34" s="92"/>
      <c r="C34" s="91" t="s">
        <v>81</v>
      </c>
      <c r="D34" s="93">
        <v>2.0065114724839979</v>
      </c>
      <c r="E34" s="93">
        <v>1.419040950107932</v>
      </c>
      <c r="F34" s="93">
        <v>2.3563182364718398</v>
      </c>
      <c r="G34" s="93">
        <v>3.2044279233837938</v>
      </c>
      <c r="H34" s="93">
        <v>4.4424273117713948</v>
      </c>
      <c r="I34" s="93">
        <v>3.9098466402086931</v>
      </c>
      <c r="J34" s="93">
        <v>4.0965876114334323</v>
      </c>
      <c r="K34" s="93">
        <v>3.370975385363022</v>
      </c>
      <c r="L34" s="93">
        <v>4.1678776739620016</v>
      </c>
      <c r="M34" s="93">
        <v>4.2211666524627693</v>
      </c>
      <c r="N34" s="93">
        <v>3.9137143716861331</v>
      </c>
      <c r="O34" s="93">
        <v>4.2885283845595286</v>
      </c>
      <c r="P34" s="93">
        <v>4.470885697069706</v>
      </c>
      <c r="Q34" s="93">
        <v>5.3326969874319179</v>
      </c>
      <c r="R34" s="93">
        <v>4.8675210865712506</v>
      </c>
      <c r="S34" s="93">
        <v>5.8297873707048549</v>
      </c>
      <c r="T34" s="93">
        <v>5.332943243913947</v>
      </c>
    </row>
    <row r="35" spans="1:20" ht="13.5">
      <c r="A35" s="92" t="s">
        <v>30</v>
      </c>
      <c r="B35" s="92"/>
      <c r="C35" s="91" t="s">
        <v>81</v>
      </c>
      <c r="D35" s="94">
        <v>1.793393488961508</v>
      </c>
      <c r="E35" s="94">
        <v>1.944775469555817</v>
      </c>
      <c r="F35" s="94">
        <v>2.107722839600557</v>
      </c>
      <c r="G35" s="94">
        <v>2.2513688613096652</v>
      </c>
      <c r="H35" s="94">
        <v>2.7616102296598539</v>
      </c>
      <c r="I35" s="94">
        <v>2.8116821600632949</v>
      </c>
      <c r="J35" s="94">
        <v>2.8233931789912918</v>
      </c>
      <c r="K35" s="94">
        <v>2.8816373748940309</v>
      </c>
      <c r="L35" s="94">
        <v>3.109587565690918</v>
      </c>
      <c r="M35" s="94">
        <v>4.4988396477116881</v>
      </c>
      <c r="N35" s="94">
        <v>4.4920232593116012</v>
      </c>
      <c r="O35" s="94">
        <v>4.3367064476049748</v>
      </c>
      <c r="P35" s="94">
        <v>4.0968653370530044</v>
      </c>
      <c r="Q35" s="94">
        <v>4.1862736529718632</v>
      </c>
      <c r="R35" s="94">
        <v>4.0973371735372419</v>
      </c>
      <c r="S35" s="94">
        <v>3.6986169216366869</v>
      </c>
      <c r="T35" s="94">
        <v>3.3641255299422341</v>
      </c>
    </row>
    <row r="36" spans="1:20" ht="21">
      <c r="A36" s="92" t="s">
        <v>48</v>
      </c>
      <c r="B36" s="92"/>
      <c r="C36" s="91" t="s">
        <v>81</v>
      </c>
      <c r="D36" s="93">
        <v>2.5008280887711161</v>
      </c>
      <c r="E36" s="93">
        <v>2.058774696994853</v>
      </c>
      <c r="F36" s="93">
        <v>2.6189292226089842</v>
      </c>
      <c r="G36" s="93">
        <v>3.5863219349457882</v>
      </c>
      <c r="H36" s="93">
        <v>4.3774966711051944</v>
      </c>
      <c r="I36" s="93">
        <v>4.5137736475273824</v>
      </c>
      <c r="J36" s="93">
        <v>3.6680497925311202</v>
      </c>
      <c r="K36" s="93">
        <v>2.7639854352863291</v>
      </c>
      <c r="L36" s="93">
        <v>2.2046725896676538</v>
      </c>
      <c r="M36" s="93">
        <v>2.9023746701846971</v>
      </c>
      <c r="N36" s="93">
        <v>3.6206610197641589</v>
      </c>
      <c r="O36" s="93">
        <v>3.754609453570231</v>
      </c>
      <c r="P36" s="93">
        <v>4.4083110520662183</v>
      </c>
      <c r="Q36" s="93">
        <v>5.8026896835840152</v>
      </c>
      <c r="R36" s="93">
        <v>5.9328911763399388</v>
      </c>
      <c r="S36" s="93">
        <v>5.5950693881943447</v>
      </c>
      <c r="T36" s="93">
        <v>4.6224327120516868</v>
      </c>
    </row>
    <row r="37" spans="1:20" ht="21">
      <c r="A37" s="92" t="s">
        <v>11</v>
      </c>
      <c r="B37" s="92"/>
      <c r="C37" s="91" t="s">
        <v>81</v>
      </c>
      <c r="D37" s="94">
        <v>4.6606100385725018</v>
      </c>
      <c r="E37" s="94">
        <v>4.2119965438579969</v>
      </c>
      <c r="F37" s="94">
        <v>4.118628078354698</v>
      </c>
      <c r="G37" s="94">
        <v>3.6098751032086032</v>
      </c>
      <c r="H37" s="94">
        <v>2.9837059477766119</v>
      </c>
      <c r="I37" s="94">
        <v>2.7658691350121178</v>
      </c>
      <c r="J37" s="94">
        <v>2.7150868472722718</v>
      </c>
      <c r="K37" s="94">
        <v>2.5822234487403972</v>
      </c>
      <c r="L37" s="94">
        <v>2.9447521364384479</v>
      </c>
      <c r="M37" s="94">
        <v>4.4128545424851406</v>
      </c>
      <c r="N37" s="94">
        <v>4.9171494055657918</v>
      </c>
      <c r="O37" s="94">
        <v>4.9107741981161936</v>
      </c>
      <c r="P37" s="94">
        <v>5.3379337959998328</v>
      </c>
      <c r="Q37" s="94">
        <v>4.783308755634164</v>
      </c>
      <c r="R37" s="94">
        <v>4.4498648364619404</v>
      </c>
      <c r="S37" s="94">
        <v>4.3698790404655412</v>
      </c>
      <c r="T37" s="94">
        <v>3.8939052494621791</v>
      </c>
    </row>
    <row r="38" spans="1:20" ht="13.5">
      <c r="A38" s="92" t="s">
        <v>12</v>
      </c>
      <c r="B38" s="92"/>
      <c r="C38" s="91" t="s">
        <v>81</v>
      </c>
      <c r="D38" s="93">
        <v>2.5851938895417161</v>
      </c>
      <c r="E38" s="93">
        <v>2.5989367985823981</v>
      </c>
      <c r="F38" s="93">
        <v>3.0321046373365039</v>
      </c>
      <c r="G38" s="93">
        <v>3.8438438438438438</v>
      </c>
      <c r="H38" s="93">
        <v>3.8392321535692862</v>
      </c>
      <c r="I38" s="93">
        <v>3.9788315144155928</v>
      </c>
      <c r="J38" s="93">
        <v>2.9493633402428192</v>
      </c>
      <c r="K38" s="93">
        <v>1.941066417212348</v>
      </c>
      <c r="L38" s="93">
        <v>1.953727506426735</v>
      </c>
      <c r="M38" s="93">
        <v>2.467872171045149</v>
      </c>
      <c r="N38" s="93">
        <v>3.0592516774707148</v>
      </c>
      <c r="O38" s="93">
        <v>2.7431280690861879</v>
      </c>
      <c r="P38" s="93">
        <v>2.6502259666350501</v>
      </c>
      <c r="Q38" s="93">
        <v>2.940038631949526</v>
      </c>
      <c r="R38" s="93">
        <v>3.335695158673087</v>
      </c>
      <c r="S38" s="93">
        <v>4.0747946563005257</v>
      </c>
      <c r="T38" s="93">
        <v>4.3704698005546714</v>
      </c>
    </row>
    <row r="39" spans="1:20" ht="13.5">
      <c r="A39" s="92" t="s">
        <v>35</v>
      </c>
      <c r="B39" s="92"/>
      <c r="C39" s="91" t="s">
        <v>81</v>
      </c>
      <c r="D39" s="94">
        <v>13.878743608473339</v>
      </c>
      <c r="E39" s="94">
        <v>15.75387300894611</v>
      </c>
      <c r="F39" s="94">
        <v>17.515515282188741</v>
      </c>
      <c r="G39" s="94">
        <v>17.344213649851628</v>
      </c>
      <c r="H39" s="94">
        <v>16.90030923280813</v>
      </c>
      <c r="I39" s="94">
        <v>15.969901499806211</v>
      </c>
      <c r="J39" s="94">
        <v>12.218066080179661</v>
      </c>
      <c r="K39" s="94">
        <v>8.3559300510200281</v>
      </c>
      <c r="L39" s="94">
        <v>6.0759080073962402</v>
      </c>
      <c r="M39" s="94">
        <v>6.9141834294349804</v>
      </c>
      <c r="N39" s="94">
        <v>8.2868567820688206</v>
      </c>
      <c r="O39" s="94">
        <v>8.2445747491550687</v>
      </c>
      <c r="P39" s="94">
        <v>8.7629447465198655</v>
      </c>
      <c r="Q39" s="94">
        <v>9.043771458475991</v>
      </c>
      <c r="R39" s="94">
        <v>7.9107504951523158</v>
      </c>
      <c r="S39" s="94">
        <v>6.6424372906685969</v>
      </c>
      <c r="T39" s="94">
        <v>5.3985732059384572</v>
      </c>
    </row>
    <row r="40" spans="1:20" ht="13.5">
      <c r="A40" s="92" t="s">
        <v>34</v>
      </c>
      <c r="B40" s="92"/>
      <c r="C40" s="91" t="s">
        <v>81</v>
      </c>
      <c r="D40" s="93">
        <v>3.4804108481793601</v>
      </c>
      <c r="E40" s="93">
        <v>3.4833284835622709</v>
      </c>
      <c r="F40" s="93">
        <v>4.4656428451724608</v>
      </c>
      <c r="G40" s="93">
        <v>5.7750839466109491</v>
      </c>
      <c r="H40" s="93">
        <v>6.0322810909352338</v>
      </c>
      <c r="I40" s="93">
        <v>7.2450241648552334</v>
      </c>
      <c r="J40" s="93">
        <v>7.3305221457131768</v>
      </c>
      <c r="K40" s="93">
        <v>7.7497203415571594</v>
      </c>
      <c r="L40" s="93">
        <v>7.2131716435946682</v>
      </c>
      <c r="M40" s="93">
        <v>9.2375769026725987</v>
      </c>
      <c r="N40" s="93">
        <v>10.67387953462228</v>
      </c>
      <c r="O40" s="93">
        <v>11.92926388789923</v>
      </c>
      <c r="P40" s="93">
        <v>14.693269987907311</v>
      </c>
      <c r="Q40" s="93">
        <v>15.510560238557289</v>
      </c>
      <c r="R40" s="93">
        <v>12.70672400070911</v>
      </c>
      <c r="S40" s="93">
        <v>11.19332506169332</v>
      </c>
      <c r="T40" s="93">
        <v>10.0306924863175</v>
      </c>
    </row>
    <row r="41" spans="1:20" ht="21">
      <c r="A41" s="92" t="s">
        <v>26</v>
      </c>
      <c r="B41" s="92"/>
      <c r="C41" s="91" t="s">
        <v>81</v>
      </c>
      <c r="D41" s="94">
        <v>15.458489738214791</v>
      </c>
      <c r="E41" s="94">
        <v>15.877636728071019</v>
      </c>
      <c r="F41" s="94">
        <v>15.32493654518462</v>
      </c>
      <c r="G41" s="94">
        <v>15.050040316842949</v>
      </c>
      <c r="H41" s="94">
        <v>15.998499554555259</v>
      </c>
      <c r="I41" s="94">
        <v>14.3943661971831</v>
      </c>
      <c r="J41" s="94">
        <v>11.82926259748751</v>
      </c>
      <c r="K41" s="94">
        <v>10.096414755567761</v>
      </c>
      <c r="L41" s="94">
        <v>8.8069379153833705</v>
      </c>
      <c r="M41" s="94">
        <v>10.833998051809971</v>
      </c>
      <c r="N41" s="94">
        <v>12.80940133583389</v>
      </c>
      <c r="O41" s="94">
        <v>12.09072313683456</v>
      </c>
      <c r="P41" s="94">
        <v>12.35394748255762</v>
      </c>
      <c r="Q41" s="94">
        <v>12.829143287276141</v>
      </c>
      <c r="R41" s="94">
        <v>12.03291474902546</v>
      </c>
      <c r="S41" s="94">
        <v>10.468518005462659</v>
      </c>
      <c r="T41" s="94">
        <v>8.6246165368991594</v>
      </c>
    </row>
    <row r="42" spans="1:20" ht="13.5">
      <c r="A42" s="92" t="s">
        <v>37</v>
      </c>
      <c r="B42" s="92"/>
      <c r="C42" s="91" t="s">
        <v>81</v>
      </c>
      <c r="D42" s="93">
        <v>5.5949262157639756</v>
      </c>
      <c r="E42" s="93">
        <v>4.9334766189489763</v>
      </c>
      <c r="F42" s="93">
        <v>5.3448279172281863</v>
      </c>
      <c r="G42" s="93">
        <v>5.7070105390666503</v>
      </c>
      <c r="H42" s="93">
        <v>5.3836969903247258</v>
      </c>
      <c r="I42" s="93">
        <v>5.6434564081817271</v>
      </c>
      <c r="J42" s="93">
        <v>5.4244049996260504</v>
      </c>
      <c r="K42" s="93">
        <v>4.4519756394026277</v>
      </c>
      <c r="L42" s="93">
        <v>3.7134796834790209</v>
      </c>
      <c r="M42" s="93">
        <v>5.3486572161682071</v>
      </c>
      <c r="N42" s="93">
        <v>6.9768510473777123</v>
      </c>
      <c r="O42" s="93">
        <v>7.7916974438710209</v>
      </c>
      <c r="P42" s="93">
        <v>8.258311016728614</v>
      </c>
      <c r="Q42" s="93">
        <v>9.6841530708524282</v>
      </c>
      <c r="R42" s="93">
        <v>9.3040478032890164</v>
      </c>
      <c r="S42" s="93">
        <v>8.6574843185458406</v>
      </c>
      <c r="T42" s="93">
        <v>7.7397155146356127</v>
      </c>
    </row>
    <row r="43" spans="1:20" ht="13.5">
      <c r="A43" s="92" t="s">
        <v>36</v>
      </c>
      <c r="B43" s="92"/>
      <c r="C43" s="91" t="s">
        <v>81</v>
      </c>
      <c r="D43" s="94">
        <v>12.343698494670919</v>
      </c>
      <c r="E43" s="94">
        <v>9.2567676265410892</v>
      </c>
      <c r="F43" s="94">
        <v>10.20619210636591</v>
      </c>
      <c r="G43" s="94">
        <v>10.28940121963014</v>
      </c>
      <c r="H43" s="94">
        <v>9.8093689720118871</v>
      </c>
      <c r="I43" s="94">
        <v>7.9548896510767744</v>
      </c>
      <c r="J43" s="94">
        <v>7.4737238664158223</v>
      </c>
      <c r="K43" s="94">
        <v>7.2004690524633697</v>
      </c>
      <c r="L43" s="94">
        <v>10.074185513451059</v>
      </c>
      <c r="M43" s="94">
        <v>16.338500021712079</v>
      </c>
      <c r="N43" s="94">
        <v>18.373704568669581</v>
      </c>
      <c r="O43" s="94">
        <v>19.880679302652201</v>
      </c>
      <c r="P43" s="94">
        <v>23.26075137195042</v>
      </c>
      <c r="Q43" s="94">
        <v>24.464890165089098</v>
      </c>
      <c r="R43" s="94">
        <v>22.80014699153957</v>
      </c>
      <c r="S43" s="94">
        <v>20.55918782657</v>
      </c>
      <c r="T43" s="94">
        <v>18.213750884631921</v>
      </c>
    </row>
    <row r="44" spans="1:20" ht="13.5">
      <c r="A44" s="92" t="s">
        <v>10</v>
      </c>
      <c r="B44" s="92"/>
      <c r="C44" s="91" t="s">
        <v>81</v>
      </c>
      <c r="D44" s="93">
        <v>4.9443757725587147</v>
      </c>
      <c r="E44" s="93">
        <v>4.0695868282075178</v>
      </c>
      <c r="F44" s="93">
        <v>4.2266750156543518</v>
      </c>
      <c r="G44" s="93">
        <v>4.8803526448362717</v>
      </c>
      <c r="H44" s="93">
        <v>5.4614532214658862</v>
      </c>
      <c r="I44" s="93">
        <v>6.2480552616839882</v>
      </c>
      <c r="J44" s="93">
        <v>5.300463207635155</v>
      </c>
      <c r="K44" s="93">
        <v>4.4118553207221654</v>
      </c>
      <c r="L44" s="93">
        <v>4.3164587918806552</v>
      </c>
      <c r="M44" s="93">
        <v>6.1837644524324631</v>
      </c>
      <c r="N44" s="93">
        <v>6.4431814728140271</v>
      </c>
      <c r="O44" s="93">
        <v>5.7397729320598296</v>
      </c>
      <c r="P44" s="93">
        <v>5.9287244169443118</v>
      </c>
      <c r="Q44" s="93">
        <v>6.0590914933003814</v>
      </c>
      <c r="R44" s="93">
        <v>5.958993804871719</v>
      </c>
      <c r="S44" s="93">
        <v>5.7755113584531257</v>
      </c>
      <c r="T44" s="93">
        <v>5.4591060693952782</v>
      </c>
    </row>
    <row r="45" spans="1:20" ht="21">
      <c r="A45" s="92" t="s">
        <v>9</v>
      </c>
      <c r="B45" s="92"/>
      <c r="C45" s="91" t="s">
        <v>81</v>
      </c>
      <c r="D45" s="94">
        <v>2.2807812300302932</v>
      </c>
      <c r="E45" s="94">
        <v>2.062196122760855</v>
      </c>
      <c r="F45" s="94">
        <v>2.6547822398703631</v>
      </c>
      <c r="G45" s="94">
        <v>3.6636670003239429</v>
      </c>
      <c r="H45" s="94">
        <v>3.981772273287739</v>
      </c>
      <c r="I45" s="94">
        <v>3.8480817043186248</v>
      </c>
      <c r="J45" s="94">
        <v>3.528463292857162</v>
      </c>
      <c r="K45" s="94">
        <v>3.1465418569022909</v>
      </c>
      <c r="L45" s="94">
        <v>2.8654668440349158</v>
      </c>
      <c r="M45" s="94">
        <v>3.6713283637623668</v>
      </c>
      <c r="N45" s="94">
        <v>4.5409248844531804</v>
      </c>
      <c r="O45" s="94">
        <v>4.0645176860218903</v>
      </c>
      <c r="P45" s="94">
        <v>4.1275322043144653</v>
      </c>
      <c r="Q45" s="94">
        <v>4.4597683842263374</v>
      </c>
      <c r="R45" s="94">
        <v>4.6262300384203288</v>
      </c>
      <c r="S45" s="94">
        <v>4.3697042526430767</v>
      </c>
      <c r="T45" s="94">
        <v>4.7227931205933142</v>
      </c>
    </row>
    <row r="46" spans="1:20" ht="13.5">
      <c r="A46" s="92" t="s">
        <v>39</v>
      </c>
      <c r="B46" s="92"/>
      <c r="C46" s="91" t="s">
        <v>81</v>
      </c>
      <c r="D46" s="93">
        <v>4.9093264248704669</v>
      </c>
      <c r="E46" s="93">
        <v>6.6972419425771186</v>
      </c>
      <c r="F46" s="93">
        <v>8.6576937068024726</v>
      </c>
      <c r="G46" s="93">
        <v>8.6912491809138022</v>
      </c>
      <c r="H46" s="93">
        <v>9.0437455966182014</v>
      </c>
      <c r="I46" s="93">
        <v>8.996282527881041</v>
      </c>
      <c r="J46" s="93">
        <v>8.6859148961927239</v>
      </c>
      <c r="K46" s="93">
        <v>8.5495911837895484</v>
      </c>
      <c r="L46" s="93">
        <v>9.3728502637009861</v>
      </c>
      <c r="M46" s="93">
        <v>12.320396366639139</v>
      </c>
      <c r="N46" s="93">
        <v>10.442085247979721</v>
      </c>
      <c r="O46" s="93">
        <v>8.5640270229085189</v>
      </c>
      <c r="P46" s="93">
        <v>8.1144996797556299</v>
      </c>
      <c r="Q46" s="93">
        <v>8.4632622896104515</v>
      </c>
      <c r="R46" s="93">
        <v>8.7383685229795471</v>
      </c>
      <c r="S46" s="93">
        <v>9.0737414213992906</v>
      </c>
      <c r="T46" s="93">
        <v>9.7425316228581682</v>
      </c>
    </row>
    <row r="47" spans="1:20" ht="21">
      <c r="A47" s="92" t="s">
        <v>19</v>
      </c>
      <c r="B47" s="92"/>
      <c r="C47" s="91" t="s">
        <v>81</v>
      </c>
      <c r="D47" s="94">
        <v>4.4330940105045054</v>
      </c>
      <c r="E47" s="94">
        <v>3.8455964056234602</v>
      </c>
      <c r="F47" s="94">
        <v>4.0099434977560477</v>
      </c>
      <c r="G47" s="94">
        <v>3.6890931807337921</v>
      </c>
      <c r="H47" s="94">
        <v>3.5765868121911089</v>
      </c>
      <c r="I47" s="94">
        <v>3.4423266532129202</v>
      </c>
      <c r="J47" s="94">
        <v>4.091293948464461</v>
      </c>
      <c r="K47" s="94">
        <v>3.754498191014624</v>
      </c>
      <c r="L47" s="94">
        <v>3.9184615059302361</v>
      </c>
      <c r="M47" s="94">
        <v>6.0637863278900248</v>
      </c>
      <c r="N47" s="94">
        <v>6.1201255226922697</v>
      </c>
      <c r="O47" s="94">
        <v>6.1265970063053707</v>
      </c>
      <c r="P47" s="94">
        <v>5.988854825074319</v>
      </c>
      <c r="Q47" s="94">
        <v>5.8151190230686121</v>
      </c>
      <c r="R47" s="94">
        <v>4.8192606346822444</v>
      </c>
      <c r="S47" s="94">
        <v>4.1890248398142038</v>
      </c>
      <c r="T47" s="94">
        <v>3.6550352772224479</v>
      </c>
    </row>
    <row r="48" spans="1:20" ht="21">
      <c r="A48" s="92" t="s">
        <v>24</v>
      </c>
      <c r="B48" s="92"/>
      <c r="C48" s="91" t="s">
        <v>81</v>
      </c>
      <c r="D48" s="93">
        <v>3.0583965362500369</v>
      </c>
      <c r="E48" s="93">
        <v>3.7744375675410149</v>
      </c>
      <c r="F48" s="93">
        <v>4.8132600595758914</v>
      </c>
      <c r="G48" s="93">
        <v>5.0161764849622221</v>
      </c>
      <c r="H48" s="93">
        <v>4.5543119571497117</v>
      </c>
      <c r="I48" s="93">
        <v>4.140313321008076</v>
      </c>
      <c r="J48" s="93">
        <v>3.7598849054235419</v>
      </c>
      <c r="K48" s="93">
        <v>3.7411119842076008</v>
      </c>
      <c r="L48" s="93">
        <v>4.8153647205325933</v>
      </c>
      <c r="M48" s="93">
        <v>8.2888319099304031</v>
      </c>
      <c r="N48" s="93">
        <v>8.6031533238131317</v>
      </c>
      <c r="O48" s="93">
        <v>7.9317496043953888</v>
      </c>
      <c r="P48" s="93">
        <v>7.0142517110942117</v>
      </c>
      <c r="Q48" s="93">
        <v>6.3121440053982178</v>
      </c>
      <c r="R48" s="93">
        <v>5.2298348682121309</v>
      </c>
      <c r="S48" s="93">
        <v>4.4645240378436624</v>
      </c>
      <c r="T48" s="93">
        <v>4.1506112469437664</v>
      </c>
    </row>
    <row r="49" spans="1:20" ht="21">
      <c r="A49" s="92" t="s">
        <v>84</v>
      </c>
      <c r="B49" s="92"/>
      <c r="C49" s="91" t="s">
        <v>81</v>
      </c>
      <c r="D49" s="94">
        <v>5.3946357884902714</v>
      </c>
      <c r="E49" s="94">
        <v>5.5120036782758719</v>
      </c>
      <c r="F49" s="94">
        <v>6.0940297514159081</v>
      </c>
      <c r="G49" s="94">
        <v>6.176797449466461</v>
      </c>
      <c r="H49" s="94">
        <v>6.0886932643934246</v>
      </c>
      <c r="I49" s="94">
        <v>5.8789417150435854</v>
      </c>
      <c r="J49" s="94">
        <v>5.3973122996423957</v>
      </c>
      <c r="K49" s="94">
        <v>4.9440010639231406</v>
      </c>
      <c r="L49" s="94">
        <v>5.2317258372122044</v>
      </c>
      <c r="M49" s="94">
        <v>7.3540620234859562</v>
      </c>
      <c r="N49" s="94">
        <v>7.5439278683737383</v>
      </c>
      <c r="O49" s="94">
        <v>7.190477345391888</v>
      </c>
      <c r="P49" s="94">
        <v>7.2362737912947654</v>
      </c>
      <c r="Q49" s="94">
        <v>7.2518105461182341</v>
      </c>
      <c r="R49" s="94">
        <v>6.7518003592661566</v>
      </c>
      <c r="S49" s="94">
        <v>6.2336476917345633</v>
      </c>
      <c r="T49" s="94">
        <v>5.818903365736297</v>
      </c>
    </row>
    <row r="50" spans="1:20" ht="13.5">
      <c r="A50" s="92" t="s">
        <v>85</v>
      </c>
      <c r="B50" s="92"/>
      <c r="C50" s="91" t="s">
        <v>81</v>
      </c>
      <c r="D50" s="93" t="s">
        <v>86</v>
      </c>
      <c r="E50" s="93">
        <v>11.92342346361241</v>
      </c>
      <c r="F50" s="93">
        <v>12.43414325815429</v>
      </c>
      <c r="G50" s="93">
        <v>11.142519137571121</v>
      </c>
      <c r="H50" s="93">
        <v>10.769742141046491</v>
      </c>
      <c r="I50" s="93">
        <v>9.1402136788252157</v>
      </c>
      <c r="J50" s="93" t="s">
        <v>86</v>
      </c>
      <c r="K50" s="93">
        <v>8.9719289284649957</v>
      </c>
      <c r="L50" s="93">
        <v>9.0177560112252948</v>
      </c>
      <c r="M50" s="93">
        <v>9.7254335678983352</v>
      </c>
      <c r="N50" s="93">
        <v>9.4866407585095285</v>
      </c>
      <c r="O50" s="93">
        <v>8.575931812845889</v>
      </c>
      <c r="P50" s="93">
        <v>8.4042228948373285</v>
      </c>
      <c r="Q50" s="93">
        <v>7.9225742096087144</v>
      </c>
      <c r="R50" s="93">
        <v>7.331476750643251</v>
      </c>
      <c r="S50" s="93">
        <v>7.3621167671292023</v>
      </c>
      <c r="T50" s="93">
        <v>7.7071724408959668</v>
      </c>
    </row>
    <row r="51" spans="1:20" ht="21">
      <c r="A51" s="92" t="s">
        <v>99</v>
      </c>
      <c r="B51" s="92"/>
      <c r="C51" s="91" t="s">
        <v>81</v>
      </c>
      <c r="D51" s="94">
        <v>3.2467826610551649</v>
      </c>
      <c r="E51" s="94">
        <v>3.7291757441060809</v>
      </c>
      <c r="F51" s="94">
        <v>4.132033536841563</v>
      </c>
      <c r="G51" s="94">
        <v>4.1378058677986242</v>
      </c>
      <c r="H51" s="94">
        <v>4.1767191916650477</v>
      </c>
      <c r="I51" s="94">
        <v>4.3247276602873272</v>
      </c>
      <c r="J51" s="94">
        <v>3.5261171461022109</v>
      </c>
      <c r="K51" s="94">
        <v>2.7933606824126689</v>
      </c>
      <c r="L51" s="94">
        <v>3.2700444034650311</v>
      </c>
      <c r="M51" s="94">
        <v>5.54294579182225</v>
      </c>
      <c r="N51" s="94">
        <v>6.3167407875795947</v>
      </c>
      <c r="O51" s="94">
        <v>8.0692952308424548</v>
      </c>
      <c r="P51" s="94">
        <v>7.6457024384326848</v>
      </c>
      <c r="Q51" s="94">
        <v>6.8391429354667448</v>
      </c>
      <c r="R51" s="94">
        <v>6.7306774500063486</v>
      </c>
      <c r="S51" s="94">
        <v>7.3392601168633638</v>
      </c>
      <c r="T51" s="94">
        <v>7.2484946285339724</v>
      </c>
    </row>
    <row r="52" spans="1:20" ht="13.5">
      <c r="A52" s="92" t="s">
        <v>100</v>
      </c>
      <c r="B52" s="92"/>
      <c r="C52" s="91" t="s">
        <v>81</v>
      </c>
      <c r="D52" s="93">
        <v>15.56930049560923</v>
      </c>
      <c r="E52" s="93">
        <v>16.513566662908708</v>
      </c>
      <c r="F52" s="93">
        <v>13.16655382610673</v>
      </c>
      <c r="G52" s="93">
        <v>11.193050321323</v>
      </c>
      <c r="H52" s="93">
        <v>10.02357809097621</v>
      </c>
      <c r="I52" s="93">
        <v>7.9229488310809737</v>
      </c>
      <c r="J52" s="93">
        <v>5.3645249259174976</v>
      </c>
      <c r="K52" s="93">
        <v>3.9735172058525592</v>
      </c>
      <c r="L52" s="93">
        <v>5.1965599444726864</v>
      </c>
      <c r="M52" s="93">
        <v>12.72963227500578</v>
      </c>
      <c r="N52" s="93">
        <v>16.705545513293039</v>
      </c>
      <c r="O52" s="93">
        <v>14.27976882371726</v>
      </c>
      <c r="P52" s="93">
        <v>12.55251218894135</v>
      </c>
      <c r="Q52" s="93">
        <v>10.99948970288553</v>
      </c>
      <c r="R52" s="93">
        <v>9.9171926952335792</v>
      </c>
      <c r="S52" s="93">
        <v>8.6274941831266183</v>
      </c>
      <c r="T52" s="93">
        <v>7.3869795296538987</v>
      </c>
    </row>
    <row r="53" spans="1:20" ht="13.5">
      <c r="A53" s="92" t="s">
        <v>44</v>
      </c>
      <c r="B53" s="92"/>
      <c r="C53" s="91" t="s">
        <v>81</v>
      </c>
      <c r="D53" s="94" t="s">
        <v>86</v>
      </c>
      <c r="E53" s="94">
        <v>6.9361004772118724</v>
      </c>
      <c r="F53" s="94">
        <v>6.6378541186869588</v>
      </c>
      <c r="G53" s="94">
        <v>7.2190784991295862</v>
      </c>
      <c r="H53" s="94">
        <v>6.4284822822575656</v>
      </c>
      <c r="I53" s="94">
        <v>6.5697844674610719</v>
      </c>
      <c r="J53" s="94">
        <v>6.0515373903659917</v>
      </c>
      <c r="K53" s="94">
        <v>6.1123194991627212</v>
      </c>
      <c r="L53" s="94">
        <v>5.2391148144870696</v>
      </c>
      <c r="M53" s="94">
        <v>6.2733170426664309</v>
      </c>
      <c r="N53" s="94" t="s">
        <v>86</v>
      </c>
      <c r="O53" s="94">
        <v>5.01297669472115</v>
      </c>
      <c r="P53" s="94">
        <v>4.5027508287237197</v>
      </c>
      <c r="Q53" s="94">
        <v>4.9804139784169283</v>
      </c>
      <c r="R53" s="94">
        <v>5.0923952523459581</v>
      </c>
      <c r="S53" s="94">
        <v>7.3203730684032697</v>
      </c>
      <c r="T53" s="94" t="s">
        <v>86</v>
      </c>
    </row>
    <row r="54" spans="1:20" ht="13.5">
      <c r="A54" s="92" t="s">
        <v>42</v>
      </c>
      <c r="B54" s="92"/>
      <c r="C54" s="91" t="s">
        <v>81</v>
      </c>
      <c r="D54" s="93">
        <v>2.7895668750697751</v>
      </c>
      <c r="E54" s="93" t="s">
        <v>86</v>
      </c>
      <c r="F54" s="93" t="s">
        <v>86</v>
      </c>
      <c r="G54" s="93" t="s">
        <v>86</v>
      </c>
      <c r="H54" s="93" t="s">
        <v>86</v>
      </c>
      <c r="I54" s="93" t="s">
        <v>86</v>
      </c>
      <c r="J54" s="93" t="s">
        <v>86</v>
      </c>
      <c r="K54" s="93" t="s">
        <v>86</v>
      </c>
      <c r="L54" s="93" t="s">
        <v>86</v>
      </c>
      <c r="M54" s="93" t="s">
        <v>86</v>
      </c>
      <c r="N54" s="93">
        <v>2.5061921630494139</v>
      </c>
      <c r="O54" s="93" t="s">
        <v>86</v>
      </c>
      <c r="P54" s="93" t="s">
        <v>86</v>
      </c>
      <c r="Q54" s="93" t="s">
        <v>86</v>
      </c>
      <c r="R54" s="93" t="s">
        <v>86</v>
      </c>
      <c r="S54" s="93" t="s">
        <v>86</v>
      </c>
      <c r="T54" s="93" t="s">
        <v>86</v>
      </c>
    </row>
    <row r="55" spans="1:20" ht="13.5">
      <c r="A55" s="92" t="s">
        <v>43</v>
      </c>
      <c r="B55" s="92"/>
      <c r="C55" s="91" t="s">
        <v>81</v>
      </c>
      <c r="D55" s="94">
        <v>2.850764974812074</v>
      </c>
      <c r="E55" s="94" t="s">
        <v>86</v>
      </c>
      <c r="F55" s="94" t="s">
        <v>86</v>
      </c>
      <c r="G55" s="94" t="s">
        <v>86</v>
      </c>
      <c r="H55" s="94" t="s">
        <v>86</v>
      </c>
      <c r="I55" s="94">
        <v>3.0673524376965742</v>
      </c>
      <c r="J55" s="94">
        <v>2.713845795101697</v>
      </c>
      <c r="K55" s="94" t="s">
        <v>86</v>
      </c>
      <c r="L55" s="94">
        <v>2.4554554478685859</v>
      </c>
      <c r="M55" s="94" t="s">
        <v>86</v>
      </c>
      <c r="N55" s="94">
        <v>2.1834377775358309</v>
      </c>
      <c r="O55" s="94" t="s">
        <v>86</v>
      </c>
      <c r="P55" s="94">
        <v>2.3232748893470241</v>
      </c>
      <c r="Q55" s="94" t="s">
        <v>86</v>
      </c>
      <c r="R55" s="94" t="s">
        <v>86</v>
      </c>
      <c r="S55" s="94" t="s">
        <v>86</v>
      </c>
      <c r="T55" s="94" t="s">
        <v>86</v>
      </c>
    </row>
    <row r="56" spans="1:20" ht="13.5">
      <c r="A56" s="92" t="s">
        <v>40</v>
      </c>
      <c r="B56" s="92"/>
      <c r="C56" s="91" t="s">
        <v>81</v>
      </c>
      <c r="D56" s="93" t="s">
        <v>86</v>
      </c>
      <c r="E56" s="93" t="s">
        <v>86</v>
      </c>
      <c r="F56" s="93" t="s">
        <v>86</v>
      </c>
      <c r="G56" s="93" t="s">
        <v>86</v>
      </c>
      <c r="H56" s="93" t="s">
        <v>86</v>
      </c>
      <c r="I56" s="93" t="s">
        <v>86</v>
      </c>
      <c r="J56" s="93">
        <v>5.1663250727075249</v>
      </c>
      <c r="K56" s="93">
        <v>5.6116706860596768</v>
      </c>
      <c r="L56" s="93">
        <v>5.4835268807096798</v>
      </c>
      <c r="M56" s="93">
        <v>5.0544623745788506</v>
      </c>
      <c r="N56" s="93">
        <v>4.3953847609506669</v>
      </c>
      <c r="O56" s="93">
        <v>4.1184591421193151</v>
      </c>
      <c r="P56" s="93">
        <v>3.6574264945180519</v>
      </c>
      <c r="Q56" s="93">
        <v>3.3234287640016</v>
      </c>
      <c r="R56" s="93" t="s">
        <v>86</v>
      </c>
      <c r="S56" s="93" t="s">
        <v>86</v>
      </c>
      <c r="T56" s="93" t="s">
        <v>86</v>
      </c>
    </row>
    <row r="57" spans="1:20" ht="31.5">
      <c r="A57" s="92" t="s">
        <v>49</v>
      </c>
      <c r="B57" s="92"/>
      <c r="C57" s="91" t="s">
        <v>81</v>
      </c>
      <c r="D57" s="94">
        <v>9.2240437961018955</v>
      </c>
      <c r="E57" s="94">
        <v>7.8000334078418181</v>
      </c>
      <c r="F57" s="94">
        <v>6.921171397108723</v>
      </c>
      <c r="G57" s="94">
        <v>7.0517255099554061</v>
      </c>
      <c r="H57" s="94">
        <v>6.5427050540373362</v>
      </c>
      <c r="I57" s="94">
        <v>6.1432926306204534</v>
      </c>
      <c r="J57" s="94">
        <v>6.0271849024114736</v>
      </c>
      <c r="K57" s="94">
        <v>5.0919997844771876</v>
      </c>
      <c r="L57" s="94">
        <v>5.230142885842672</v>
      </c>
      <c r="M57" s="94">
        <v>7.1146261957154016</v>
      </c>
      <c r="N57" s="94">
        <v>6.3000456012418811</v>
      </c>
      <c r="O57" s="94">
        <v>5.5944643787761397</v>
      </c>
      <c r="P57" s="94">
        <v>4.6081222168949232</v>
      </c>
      <c r="Q57" s="94">
        <v>4.6996788654708297</v>
      </c>
      <c r="R57" s="94">
        <v>4.4269040549915681</v>
      </c>
      <c r="S57" s="94">
        <v>4.778297122149354</v>
      </c>
      <c r="T57" s="94">
        <v>4.7918305494298128</v>
      </c>
    </row>
    <row r="58" spans="1:20" ht="21">
      <c r="A58" s="92" t="s">
        <v>46</v>
      </c>
      <c r="B58" s="92"/>
      <c r="C58" s="91" t="s">
        <v>81</v>
      </c>
      <c r="D58" s="93" t="s">
        <v>86</v>
      </c>
      <c r="E58" s="93">
        <v>21.2129805746827</v>
      </c>
      <c r="F58" s="93">
        <v>22.696878252600211</v>
      </c>
      <c r="G58" s="93">
        <v>22.40513448230919</v>
      </c>
      <c r="H58" s="93">
        <v>20.493231985250819</v>
      </c>
      <c r="I58" s="93">
        <v>20.065096916742458</v>
      </c>
      <c r="J58" s="93">
        <v>18.93342537501174</v>
      </c>
      <c r="K58" s="93">
        <v>18.629267895430338</v>
      </c>
      <c r="L58" s="93">
        <v>19.16714148699446</v>
      </c>
      <c r="M58" s="93">
        <v>20.477691108396041</v>
      </c>
      <c r="N58" s="93">
        <v>21.607782289057798</v>
      </c>
      <c r="O58" s="93">
        <v>21.977116030261939</v>
      </c>
      <c r="P58" s="93">
        <v>21.892495179050108</v>
      </c>
      <c r="Q58" s="93">
        <v>21.777839274826469</v>
      </c>
      <c r="R58" s="93">
        <v>22.468537238136982</v>
      </c>
      <c r="S58" s="93">
        <v>22.817384296205489</v>
      </c>
      <c r="T58" s="93">
        <v>24.11157838577877</v>
      </c>
    </row>
    <row r="59" spans="1:20">
      <c r="A59" s="95" t="s">
        <v>107</v>
      </c>
      <c r="B59" s="95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</sheetData>
  <mergeCells count="11">
    <mergeCell ref="A7:C7"/>
    <mergeCell ref="D7:T7"/>
    <mergeCell ref="A8:C8"/>
    <mergeCell ref="D8:T8"/>
    <mergeCell ref="A9:C9"/>
    <mergeCell ref="D9:T9"/>
    <mergeCell ref="A10:C10"/>
    <mergeCell ref="D10:T10"/>
    <mergeCell ref="A11:C11"/>
    <mergeCell ref="D11:T11"/>
    <mergeCell ref="A12:C12"/>
  </mergeCells>
  <hyperlinks>
    <hyperlink ref="A6" r:id="rId1" tooltip="Click once to display linked information. Click and hold to select this cell." display="http://dotstat.oecd.org/OECDStat_Metadata/ShowMetadata.ashx?Dataset=LFS_SEXAGE_I_R&amp;ShowOnWeb=true&amp;Lang=en"/>
    <hyperlink ref="A59" r:id="rId2" tooltip="Click once to display linked information. Click and hold to select this cell." display="http://dotstat.oecd.org/"/>
    <hyperlink ref="A1" r:id="rId3" display="http://dx.doi.org/10.1787/pension_glance-2017-en"/>
    <hyperlink ref="A4" r:id="rId4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activeCell="U8" sqref="U8"/>
    </sheetView>
  </sheetViews>
  <sheetFormatPr defaultRowHeight="12.75"/>
  <sheetData>
    <row r="1" spans="1:20" s="229" customFormat="1">
      <c r="A1" s="230" t="s">
        <v>122</v>
      </c>
    </row>
    <row r="2" spans="1:20" s="229" customFormat="1">
      <c r="A2" s="229" t="s">
        <v>123</v>
      </c>
      <c r="B2" s="229" t="s">
        <v>120</v>
      </c>
    </row>
    <row r="3" spans="1:20" s="229" customFormat="1">
      <c r="A3" s="229" t="s">
        <v>124</v>
      </c>
    </row>
    <row r="4" spans="1:20" s="229" customFormat="1">
      <c r="A4" s="230" t="s">
        <v>125</v>
      </c>
    </row>
    <row r="5" spans="1:20" s="229" customFormat="1"/>
    <row r="6" spans="1:20">
      <c r="A6" s="97" t="s">
        <v>50</v>
      </c>
      <c r="B6" s="97" t="s">
        <v>110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1:20" ht="68.25">
      <c r="A7" s="98" t="s">
        <v>52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</row>
    <row r="8" spans="1:20">
      <c r="A8" s="205" t="s">
        <v>53</v>
      </c>
      <c r="B8" s="206"/>
      <c r="C8" s="207"/>
      <c r="D8" s="208" t="s">
        <v>54</v>
      </c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10"/>
    </row>
    <row r="9" spans="1:20">
      <c r="A9" s="205" t="s">
        <v>55</v>
      </c>
      <c r="B9" s="206"/>
      <c r="C9" s="207"/>
      <c r="D9" s="208" t="s">
        <v>56</v>
      </c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10"/>
    </row>
    <row r="10" spans="1:20">
      <c r="A10" s="205" t="s">
        <v>57</v>
      </c>
      <c r="B10" s="206"/>
      <c r="C10" s="207"/>
      <c r="D10" s="208" t="s">
        <v>97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10"/>
    </row>
    <row r="11" spans="1:20">
      <c r="A11" s="205" t="s">
        <v>59</v>
      </c>
      <c r="B11" s="206"/>
      <c r="C11" s="207"/>
      <c r="D11" s="208" t="s">
        <v>60</v>
      </c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10"/>
    </row>
    <row r="12" spans="1:20">
      <c r="A12" s="211" t="s">
        <v>61</v>
      </c>
      <c r="B12" s="212"/>
      <c r="C12" s="213"/>
      <c r="D12" s="99" t="s">
        <v>62</v>
      </c>
      <c r="E12" s="99" t="s">
        <v>63</v>
      </c>
      <c r="F12" s="99" t="s">
        <v>64</v>
      </c>
      <c r="G12" s="99" t="s">
        <v>65</v>
      </c>
      <c r="H12" s="99" t="s">
        <v>66</v>
      </c>
      <c r="I12" s="99" t="s">
        <v>67</v>
      </c>
      <c r="J12" s="99" t="s">
        <v>68</v>
      </c>
      <c r="K12" s="99" t="s">
        <v>69</v>
      </c>
      <c r="L12" s="99" t="s">
        <v>70</v>
      </c>
      <c r="M12" s="99" t="s">
        <v>71</v>
      </c>
      <c r="N12" s="99" t="s">
        <v>72</v>
      </c>
      <c r="O12" s="99" t="s">
        <v>73</v>
      </c>
      <c r="P12" s="99" t="s">
        <v>74</v>
      </c>
      <c r="Q12" s="99" t="s">
        <v>75</v>
      </c>
      <c r="R12" s="99" t="s">
        <v>76</v>
      </c>
      <c r="S12" s="99" t="s">
        <v>77</v>
      </c>
      <c r="T12" s="99" t="s">
        <v>78</v>
      </c>
    </row>
    <row r="13" spans="1:20" ht="13.5">
      <c r="A13" s="100" t="s">
        <v>79</v>
      </c>
      <c r="B13" s="100" t="s">
        <v>80</v>
      </c>
      <c r="C13" s="101" t="s">
        <v>81</v>
      </c>
      <c r="D13" s="101" t="s">
        <v>81</v>
      </c>
      <c r="E13" s="101" t="s">
        <v>81</v>
      </c>
      <c r="F13" s="101" t="s">
        <v>81</v>
      </c>
      <c r="G13" s="101" t="s">
        <v>81</v>
      </c>
      <c r="H13" s="101" t="s">
        <v>81</v>
      </c>
      <c r="I13" s="101" t="s">
        <v>81</v>
      </c>
      <c r="J13" s="101" t="s">
        <v>81</v>
      </c>
      <c r="K13" s="101" t="s">
        <v>81</v>
      </c>
      <c r="L13" s="101" t="s">
        <v>81</v>
      </c>
      <c r="M13" s="101" t="s">
        <v>81</v>
      </c>
      <c r="N13" s="101" t="s">
        <v>81</v>
      </c>
      <c r="O13" s="101" t="s">
        <v>81</v>
      </c>
      <c r="P13" s="101" t="s">
        <v>81</v>
      </c>
      <c r="Q13" s="101" t="s">
        <v>81</v>
      </c>
      <c r="R13" s="101" t="s">
        <v>81</v>
      </c>
      <c r="S13" s="101" t="s">
        <v>81</v>
      </c>
      <c r="T13" s="101" t="s">
        <v>81</v>
      </c>
    </row>
    <row r="14" spans="1:20" ht="13.5">
      <c r="A14" s="102" t="s">
        <v>21</v>
      </c>
      <c r="B14" s="214" t="s">
        <v>82</v>
      </c>
      <c r="C14" s="101" t="s">
        <v>81</v>
      </c>
      <c r="D14" s="103">
        <v>76.229778333081441</v>
      </c>
      <c r="E14" s="103">
        <v>76.280838075433792</v>
      </c>
      <c r="F14" s="103">
        <v>76.726844419577873</v>
      </c>
      <c r="G14" s="103">
        <v>77.274965295121063</v>
      </c>
      <c r="H14" s="103">
        <v>77.450960763213843</v>
      </c>
      <c r="I14" s="103">
        <v>78.765629330895976</v>
      </c>
      <c r="J14" s="103">
        <v>79.18016611507457</v>
      </c>
      <c r="K14" s="103">
        <v>79.929133346110973</v>
      </c>
      <c r="L14" s="103">
        <v>80.312090878003104</v>
      </c>
      <c r="M14" s="103">
        <v>79.150303009288791</v>
      </c>
      <c r="N14" s="103">
        <v>79.464297943435753</v>
      </c>
      <c r="O14" s="103">
        <v>79.802231422801995</v>
      </c>
      <c r="P14" s="103">
        <v>79.45075415375436</v>
      </c>
      <c r="Q14" s="103">
        <v>79.15023487554086</v>
      </c>
      <c r="R14" s="103">
        <v>78.804932481376994</v>
      </c>
      <c r="S14" s="103">
        <v>79.310597796029086</v>
      </c>
      <c r="T14" s="103">
        <v>79.684808070789202</v>
      </c>
    </row>
    <row r="15" spans="1:20" ht="13.5">
      <c r="A15" s="102" t="s">
        <v>28</v>
      </c>
      <c r="B15" s="215"/>
      <c r="C15" s="101" t="s">
        <v>81</v>
      </c>
      <c r="D15" s="104">
        <v>82.530307872348089</v>
      </c>
      <c r="E15" s="104">
        <v>82.704125165387737</v>
      </c>
      <c r="F15" s="104">
        <v>83.530926837585923</v>
      </c>
      <c r="G15" s="104">
        <v>84.018068033384324</v>
      </c>
      <c r="H15" s="104">
        <v>81.411593253335326</v>
      </c>
      <c r="I15" s="104">
        <v>81.569443695107338</v>
      </c>
      <c r="J15" s="104">
        <v>82.173485654796792</v>
      </c>
      <c r="K15" s="104">
        <v>82.862149886700848</v>
      </c>
      <c r="L15" s="104">
        <v>83.386786278238972</v>
      </c>
      <c r="M15" s="104">
        <v>82.86964377332599</v>
      </c>
      <c r="N15" s="104">
        <v>83.320401844774921</v>
      </c>
      <c r="O15" s="104">
        <v>84.111315397248646</v>
      </c>
      <c r="P15" s="104">
        <v>84.325896457931847</v>
      </c>
      <c r="Q15" s="104">
        <v>83.99258577054438</v>
      </c>
      <c r="R15" s="104">
        <v>83.430868180145481</v>
      </c>
      <c r="S15" s="104">
        <v>83.458492854237633</v>
      </c>
      <c r="T15" s="104">
        <v>83.5732660027778</v>
      </c>
    </row>
    <row r="16" spans="1:20" ht="13.5">
      <c r="A16" s="102" t="s">
        <v>32</v>
      </c>
      <c r="B16" s="215"/>
      <c r="C16" s="101" t="s">
        <v>81</v>
      </c>
      <c r="D16" s="103">
        <v>77.37624730463483</v>
      </c>
      <c r="E16" s="103">
        <v>76.631241874879137</v>
      </c>
      <c r="F16" s="103">
        <v>76.537880322372928</v>
      </c>
      <c r="G16" s="103">
        <v>76.498415370612776</v>
      </c>
      <c r="H16" s="103">
        <v>77.250426413949356</v>
      </c>
      <c r="I16" s="103">
        <v>78.30731708737126</v>
      </c>
      <c r="J16" s="103">
        <v>78.363810241162383</v>
      </c>
      <c r="K16" s="103">
        <v>79.692379061991375</v>
      </c>
      <c r="L16" s="103">
        <v>80.46133050337518</v>
      </c>
      <c r="M16" s="103">
        <v>79.769191292283239</v>
      </c>
      <c r="N16" s="103">
        <v>80.009206055766185</v>
      </c>
      <c r="O16" s="103">
        <v>79.346322142600386</v>
      </c>
      <c r="P16" s="103">
        <v>79.259259594926363</v>
      </c>
      <c r="Q16" s="103">
        <v>79.036264421554975</v>
      </c>
      <c r="R16" s="103">
        <v>79.11744085311976</v>
      </c>
      <c r="S16" s="103">
        <v>78.532575174271784</v>
      </c>
      <c r="T16" s="103">
        <v>79.079271743732633</v>
      </c>
    </row>
    <row r="17" spans="1:20" ht="13.5">
      <c r="A17" s="102" t="s">
        <v>22</v>
      </c>
      <c r="B17" s="215"/>
      <c r="C17" s="101" t="s">
        <v>81</v>
      </c>
      <c r="D17" s="104">
        <v>79.876966238776106</v>
      </c>
      <c r="E17" s="104">
        <v>79.80015905555112</v>
      </c>
      <c r="F17" s="104">
        <v>80.272110148084892</v>
      </c>
      <c r="G17" s="104">
        <v>80.816337482886794</v>
      </c>
      <c r="H17" s="104">
        <v>81.33767257292422</v>
      </c>
      <c r="I17" s="104">
        <v>81.313409269963572</v>
      </c>
      <c r="J17" s="104">
        <v>81.592070751420763</v>
      </c>
      <c r="K17" s="104">
        <v>82.20263085297465</v>
      </c>
      <c r="L17" s="104">
        <v>82.279741810829321</v>
      </c>
      <c r="M17" s="104">
        <v>80.290911850468689</v>
      </c>
      <c r="N17" s="104">
        <v>80.484335360025455</v>
      </c>
      <c r="O17" s="104">
        <v>80.988909562033868</v>
      </c>
      <c r="P17" s="104">
        <v>81.408101729211268</v>
      </c>
      <c r="Q17" s="104">
        <v>81.606685176969322</v>
      </c>
      <c r="R17" s="104">
        <v>81.23840790507532</v>
      </c>
      <c r="S17" s="104">
        <v>81.395171852209756</v>
      </c>
      <c r="T17" s="104">
        <v>81.359198512753494</v>
      </c>
    </row>
    <row r="18" spans="1:20" ht="13.5">
      <c r="A18" s="102" t="s">
        <v>23</v>
      </c>
      <c r="B18" s="215"/>
      <c r="C18" s="101" t="s">
        <v>81</v>
      </c>
      <c r="D18" s="103">
        <v>65.612062055277448</v>
      </c>
      <c r="E18" s="103">
        <v>65.089477225227583</v>
      </c>
      <c r="F18" s="103">
        <v>65.247258392576839</v>
      </c>
      <c r="G18" s="103">
        <v>66.347911123427238</v>
      </c>
      <c r="H18" s="103">
        <v>66.894117878803399</v>
      </c>
      <c r="I18" s="103">
        <v>68.122960438651006</v>
      </c>
      <c r="J18" s="103">
        <v>68.964995224067863</v>
      </c>
      <c r="K18" s="103">
        <v>70.088752972941222</v>
      </c>
      <c r="L18" s="103">
        <v>70.981449460126683</v>
      </c>
      <c r="M18" s="103">
        <v>69.810804156230716</v>
      </c>
      <c r="N18" s="103">
        <v>72.052002172507599</v>
      </c>
      <c r="O18" s="103">
        <v>74.236993798378919</v>
      </c>
      <c r="P18" s="103">
        <v>74.536471952261635</v>
      </c>
      <c r="Q18" s="103">
        <v>75.171346883376373</v>
      </c>
      <c r="R18" s="103">
        <v>74.88697664932819</v>
      </c>
      <c r="S18" s="103">
        <v>74.919459383220214</v>
      </c>
      <c r="T18" s="103">
        <v>74.831681444443589</v>
      </c>
    </row>
    <row r="19" spans="1:20" ht="21">
      <c r="A19" s="102" t="s">
        <v>16</v>
      </c>
      <c r="B19" s="215"/>
      <c r="C19" s="101" t="s">
        <v>81</v>
      </c>
      <c r="D19" s="104">
        <v>81.574371284883071</v>
      </c>
      <c r="E19" s="104">
        <v>82.076836560610701</v>
      </c>
      <c r="F19" s="104">
        <v>82.493638849556376</v>
      </c>
      <c r="G19" s="104">
        <v>81.671194751838826</v>
      </c>
      <c r="H19" s="104">
        <v>81.38081299381561</v>
      </c>
      <c r="I19" s="104">
        <v>81.981328940142774</v>
      </c>
      <c r="J19" s="104">
        <v>82.549570100017561</v>
      </c>
      <c r="K19" s="104">
        <v>83.457204433834548</v>
      </c>
      <c r="L19" s="104">
        <v>83.842311033883561</v>
      </c>
      <c r="M19" s="104">
        <v>82.478113600890154</v>
      </c>
      <c r="N19" s="104">
        <v>82.165488533392661</v>
      </c>
      <c r="O19" s="104">
        <v>82.77235610868992</v>
      </c>
      <c r="P19" s="104">
        <v>82.937570656236133</v>
      </c>
      <c r="Q19" s="104">
        <v>83.514031993425192</v>
      </c>
      <c r="R19" s="104">
        <v>83.801976954573803</v>
      </c>
      <c r="S19" s="104">
        <v>84.500129706801829</v>
      </c>
      <c r="T19" s="104">
        <v>85.734595899224615</v>
      </c>
    </row>
    <row r="20" spans="1:20" ht="13.5">
      <c r="A20" s="102" t="s">
        <v>13</v>
      </c>
      <c r="B20" s="215"/>
      <c r="C20" s="101" t="s">
        <v>81</v>
      </c>
      <c r="D20" s="103">
        <v>84.150526905750553</v>
      </c>
      <c r="E20" s="103">
        <v>84.387718566543796</v>
      </c>
      <c r="F20" s="103">
        <v>84.078401756367555</v>
      </c>
      <c r="G20" s="103">
        <v>83.491848021106236</v>
      </c>
      <c r="H20" s="103">
        <v>83.72671149844966</v>
      </c>
      <c r="I20" s="103">
        <v>84.531710289392819</v>
      </c>
      <c r="J20" s="103">
        <v>86.079681863707663</v>
      </c>
      <c r="K20" s="103">
        <v>86.085855980724475</v>
      </c>
      <c r="L20" s="103">
        <v>87.487905728165089</v>
      </c>
      <c r="M20" s="103">
        <v>84.705323192485679</v>
      </c>
      <c r="N20" s="103">
        <v>82.821473164895849</v>
      </c>
      <c r="O20" s="103">
        <v>82.324580696503673</v>
      </c>
      <c r="P20" s="103">
        <v>81.876108583725966</v>
      </c>
      <c r="Q20" s="103">
        <v>82.015131407171637</v>
      </c>
      <c r="R20" s="103">
        <v>81.955468912616269</v>
      </c>
      <c r="S20" s="103">
        <v>82.141244428706557</v>
      </c>
      <c r="T20" s="103">
        <v>82.513078336826638</v>
      </c>
    </row>
    <row r="21" spans="1:20" ht="13.5">
      <c r="A21" s="102" t="s">
        <v>18</v>
      </c>
      <c r="B21" s="215"/>
      <c r="C21" s="101" t="s">
        <v>81</v>
      </c>
      <c r="D21" s="104">
        <v>74.447217935255566</v>
      </c>
      <c r="E21" s="104">
        <v>75.286524039992969</v>
      </c>
      <c r="F21" s="104">
        <v>75.35085418793301</v>
      </c>
      <c r="G21" s="104">
        <v>76.813265511599866</v>
      </c>
      <c r="H21" s="104">
        <v>77.123387552507367</v>
      </c>
      <c r="I21" s="104">
        <v>78.694873806841073</v>
      </c>
      <c r="J21" s="104">
        <v>83.824915726660649</v>
      </c>
      <c r="K21" s="104">
        <v>84.574908478130268</v>
      </c>
      <c r="L21" s="104">
        <v>83.738823781367387</v>
      </c>
      <c r="M21" s="104">
        <v>76.364352288074031</v>
      </c>
      <c r="N21" s="104">
        <v>74.772956150011254</v>
      </c>
      <c r="O21" s="104">
        <v>78.225700550723658</v>
      </c>
      <c r="P21" s="104">
        <v>79.407695911980682</v>
      </c>
      <c r="Q21" s="104">
        <v>80.322361448081665</v>
      </c>
      <c r="R21" s="104">
        <v>80.733277474478967</v>
      </c>
      <c r="S21" s="104">
        <v>82.805253708915131</v>
      </c>
      <c r="T21" s="104">
        <v>82.365769455332895</v>
      </c>
    </row>
    <row r="22" spans="1:20" ht="13.5">
      <c r="A22" s="102" t="s">
        <v>17</v>
      </c>
      <c r="B22" s="215"/>
      <c r="C22" s="101" t="s">
        <v>81</v>
      </c>
      <c r="D22" s="103">
        <v>80.895390070921991</v>
      </c>
      <c r="E22" s="103">
        <v>81.496415770609318</v>
      </c>
      <c r="F22" s="103">
        <v>81.58371040723982</v>
      </c>
      <c r="G22" s="103">
        <v>81.124314442413166</v>
      </c>
      <c r="H22" s="103">
        <v>80.95018450184503</v>
      </c>
      <c r="I22" s="103">
        <v>81.733457595526559</v>
      </c>
      <c r="J22" s="103">
        <v>82.496480525574839</v>
      </c>
      <c r="K22" s="103">
        <v>83.317624882186607</v>
      </c>
      <c r="L22" s="103">
        <v>84.317430325932932</v>
      </c>
      <c r="M22" s="103">
        <v>82.417061611374407</v>
      </c>
      <c r="N22" s="103">
        <v>81.520190023752974</v>
      </c>
      <c r="O22" s="103">
        <v>82.251908396946561</v>
      </c>
      <c r="P22" s="103">
        <v>82.009569377990431</v>
      </c>
      <c r="Q22" s="103">
        <v>81.004784688995215</v>
      </c>
      <c r="R22" s="103">
        <v>80.430622009569376</v>
      </c>
      <c r="S22" s="103">
        <v>79.942556247008127</v>
      </c>
      <c r="T22" s="103">
        <v>79.91426941470452</v>
      </c>
    </row>
    <row r="23" spans="1:20" ht="13.5">
      <c r="A23" s="102" t="s">
        <v>25</v>
      </c>
      <c r="B23" s="215"/>
      <c r="C23" s="101" t="s">
        <v>81</v>
      </c>
      <c r="D23" s="104">
        <v>78.250371769923433</v>
      </c>
      <c r="E23" s="104">
        <v>79.344847088807754</v>
      </c>
      <c r="F23" s="104">
        <v>79.363565913579436</v>
      </c>
      <c r="G23" s="104">
        <v>80.525809811376789</v>
      </c>
      <c r="H23" s="104">
        <v>80.605433641312359</v>
      </c>
      <c r="I23" s="104">
        <v>80.788527771321682</v>
      </c>
      <c r="J23" s="104">
        <v>81.260272722087507</v>
      </c>
      <c r="K23" s="104">
        <v>82.101243377228911</v>
      </c>
      <c r="L23" s="104">
        <v>83.160265889146629</v>
      </c>
      <c r="M23" s="104">
        <v>82.094007646148555</v>
      </c>
      <c r="N23" s="104">
        <v>81.960851117111275</v>
      </c>
      <c r="O23" s="104">
        <v>81.452563018590212</v>
      </c>
      <c r="P23" s="104">
        <v>80.928533482923044</v>
      </c>
      <c r="Q23" s="104">
        <v>80.606424650141335</v>
      </c>
      <c r="R23" s="104">
        <v>80.390520255837458</v>
      </c>
      <c r="S23" s="104">
        <v>79.907731188000824</v>
      </c>
      <c r="T23" s="104">
        <v>80.252692525209355</v>
      </c>
    </row>
    <row r="24" spans="1:20" ht="13.5">
      <c r="A24" s="102" t="s">
        <v>15</v>
      </c>
      <c r="B24" s="215"/>
      <c r="C24" s="101" t="s">
        <v>81</v>
      </c>
      <c r="D24" s="103">
        <v>79.315979588326357</v>
      </c>
      <c r="E24" s="103">
        <v>79.329704465787003</v>
      </c>
      <c r="F24" s="103">
        <v>78.801015315289618</v>
      </c>
      <c r="G24" s="103">
        <v>78.176425291617946</v>
      </c>
      <c r="H24" s="103">
        <v>78.064312555577857</v>
      </c>
      <c r="I24" s="103">
        <v>77.37701207954963</v>
      </c>
      <c r="J24" s="103">
        <v>78.762466001813237</v>
      </c>
      <c r="K24" s="103">
        <v>80.273722106345886</v>
      </c>
      <c r="L24" s="103">
        <v>80.950201653270796</v>
      </c>
      <c r="M24" s="103">
        <v>80.797216070863655</v>
      </c>
      <c r="N24" s="103">
        <v>81.474512982313954</v>
      </c>
      <c r="O24" s="103">
        <v>82.96965360996839</v>
      </c>
      <c r="P24" s="103">
        <v>83.332337832994867</v>
      </c>
      <c r="Q24" s="103">
        <v>83.424140821458508</v>
      </c>
      <c r="R24" s="103">
        <v>83.4719148172519</v>
      </c>
      <c r="S24" s="103">
        <v>83.726204838550515</v>
      </c>
      <c r="T24" s="103">
        <v>84.012325950062746</v>
      </c>
    </row>
    <row r="25" spans="1:20" ht="13.5">
      <c r="A25" s="102" t="s">
        <v>38</v>
      </c>
      <c r="B25" s="215"/>
      <c r="C25" s="101" t="s">
        <v>81</v>
      </c>
      <c r="D25" s="104">
        <v>70.505090126481278</v>
      </c>
      <c r="E25" s="104">
        <v>70.611256763355541</v>
      </c>
      <c r="F25" s="104">
        <v>71.593643693694943</v>
      </c>
      <c r="G25" s="104">
        <v>72.82960934931387</v>
      </c>
      <c r="H25" s="104">
        <v>73.431432251999652</v>
      </c>
      <c r="I25" s="104">
        <v>73.997626799345156</v>
      </c>
      <c r="J25" s="104">
        <v>75.237710800172138</v>
      </c>
      <c r="K25" s="104">
        <v>75.441644242819166</v>
      </c>
      <c r="L25" s="104">
        <v>76.01195100320399</v>
      </c>
      <c r="M25" s="104">
        <v>75.271216161808269</v>
      </c>
      <c r="N25" s="104">
        <v>73.160403688177794</v>
      </c>
      <c r="O25" s="104">
        <v>68.791462839972937</v>
      </c>
      <c r="P25" s="104">
        <v>63.880932026663238</v>
      </c>
      <c r="Q25" s="104">
        <v>61.340590621207049</v>
      </c>
      <c r="R25" s="104">
        <v>62.393072682426897</v>
      </c>
      <c r="S25" s="104">
        <v>64.50453952181401</v>
      </c>
      <c r="T25" s="104">
        <v>65.954312144609247</v>
      </c>
    </row>
    <row r="26" spans="1:20" ht="13.5">
      <c r="A26" s="102" t="s">
        <v>27</v>
      </c>
      <c r="B26" s="215"/>
      <c r="C26" s="101" t="s">
        <v>81</v>
      </c>
      <c r="D26" s="103">
        <v>72.954677369016963</v>
      </c>
      <c r="E26" s="103">
        <v>73.087359192366193</v>
      </c>
      <c r="F26" s="103">
        <v>72.996634607694048</v>
      </c>
      <c r="G26" s="103">
        <v>73.698843304616616</v>
      </c>
      <c r="H26" s="103">
        <v>73.625640693374976</v>
      </c>
      <c r="I26" s="103">
        <v>73.696056557123342</v>
      </c>
      <c r="J26" s="103">
        <v>74.475935563326146</v>
      </c>
      <c r="K26" s="103">
        <v>74.653101274309265</v>
      </c>
      <c r="L26" s="103">
        <v>74.535752904345614</v>
      </c>
      <c r="M26" s="103">
        <v>72.939166553505132</v>
      </c>
      <c r="N26" s="103">
        <v>72.465366038455045</v>
      </c>
      <c r="O26" s="103">
        <v>73.00077583608163</v>
      </c>
      <c r="P26" s="103">
        <v>74.613493419317024</v>
      </c>
      <c r="Q26" s="103">
        <v>75.709077569137136</v>
      </c>
      <c r="R26" s="103">
        <v>79.229048568946382</v>
      </c>
      <c r="S26" s="103">
        <v>80.626942375169236</v>
      </c>
      <c r="T26" s="103">
        <v>82.216711073902928</v>
      </c>
    </row>
    <row r="27" spans="1:20" ht="13.5">
      <c r="A27" s="102" t="s">
        <v>8</v>
      </c>
      <c r="B27" s="215"/>
      <c r="C27" s="101" t="s">
        <v>81</v>
      </c>
      <c r="D27" s="104">
        <v>90.605023229818002</v>
      </c>
      <c r="E27" s="104">
        <v>90.683133792534832</v>
      </c>
      <c r="F27" s="104">
        <v>90.021669766410156</v>
      </c>
      <c r="G27" s="104">
        <v>89.188019684371284</v>
      </c>
      <c r="H27" s="104">
        <v>88.037537209263235</v>
      </c>
      <c r="I27" s="104">
        <v>88.19974793633304</v>
      </c>
      <c r="J27" s="104">
        <v>89.137380191693282</v>
      </c>
      <c r="K27" s="104">
        <v>89.366312440930358</v>
      </c>
      <c r="L27" s="104">
        <v>88.125325739665101</v>
      </c>
      <c r="M27" s="104">
        <v>83.824135562170838</v>
      </c>
      <c r="N27" s="104">
        <v>83.736092916077538</v>
      </c>
      <c r="O27" s="104">
        <v>83.98007999372598</v>
      </c>
      <c r="P27" s="104">
        <v>85.134440221312431</v>
      </c>
      <c r="Q27" s="104">
        <v>85.544834070859807</v>
      </c>
      <c r="R27" s="104">
        <v>85.726769346439823</v>
      </c>
      <c r="S27" s="104">
        <v>87.823005573365137</v>
      </c>
      <c r="T27" s="104">
        <v>89.611388322881496</v>
      </c>
    </row>
    <row r="28" spans="1:20" ht="13.5">
      <c r="A28" s="102" t="s">
        <v>29</v>
      </c>
      <c r="B28" s="215"/>
      <c r="C28" s="101" t="s">
        <v>81</v>
      </c>
      <c r="D28" s="103">
        <v>75.531983318032943</v>
      </c>
      <c r="E28" s="103">
        <v>76.564045682263611</v>
      </c>
      <c r="F28" s="103">
        <v>76.272918258378795</v>
      </c>
      <c r="G28" s="103">
        <v>75.776104732782386</v>
      </c>
      <c r="H28" s="103">
        <v>76.695182271125418</v>
      </c>
      <c r="I28" s="103">
        <v>77.835137545744757</v>
      </c>
      <c r="J28" s="103">
        <v>78.315508021390372</v>
      </c>
      <c r="K28" s="103">
        <v>78.789438170782432</v>
      </c>
      <c r="L28" s="103">
        <v>77.882246706901057</v>
      </c>
      <c r="M28" s="103">
        <v>72.499500912342725</v>
      </c>
      <c r="N28" s="103">
        <v>70.63527523560839</v>
      </c>
      <c r="O28" s="103">
        <v>69.593528650600746</v>
      </c>
      <c r="P28" s="103">
        <v>69.422715242054835</v>
      </c>
      <c r="Q28" s="103">
        <v>70.798705456343228</v>
      </c>
      <c r="R28" s="103">
        <v>72.327672708760971</v>
      </c>
      <c r="S28" s="103">
        <v>74.115343884570621</v>
      </c>
      <c r="T28" s="103">
        <v>74.870792227540804</v>
      </c>
    </row>
    <row r="29" spans="1:20" ht="13.5">
      <c r="A29" s="102" t="s">
        <v>47</v>
      </c>
      <c r="B29" s="215"/>
      <c r="C29" s="101" t="s">
        <v>81</v>
      </c>
      <c r="D29" s="104">
        <v>71.337689027071434</v>
      </c>
      <c r="E29" s="104">
        <v>70.697199081545875</v>
      </c>
      <c r="F29" s="104">
        <v>70.119261628097107</v>
      </c>
      <c r="G29" s="104">
        <v>70.229933722784608</v>
      </c>
      <c r="H29" s="104">
        <v>70.678948060911779</v>
      </c>
      <c r="I29" s="104">
        <v>71.608892311870335</v>
      </c>
      <c r="J29" s="104">
        <v>72.506194273168049</v>
      </c>
      <c r="K29" s="104">
        <v>74.017694344985273</v>
      </c>
      <c r="L29" s="104">
        <v>74.983361973334667</v>
      </c>
      <c r="M29" s="104">
        <v>73.814746748863982</v>
      </c>
      <c r="N29" s="104">
        <v>74.934376996688641</v>
      </c>
      <c r="O29" s="104">
        <v>75.837957060656009</v>
      </c>
      <c r="P29" s="104">
        <v>76.804387214891904</v>
      </c>
      <c r="Q29" s="104">
        <v>77.062694396718598</v>
      </c>
      <c r="R29" s="104">
        <v>78.217419811598958</v>
      </c>
      <c r="S29" s="104">
        <v>78.749806498283988</v>
      </c>
      <c r="T29" s="104">
        <v>79.176757872851894</v>
      </c>
    </row>
    <row r="30" spans="1:20" ht="13.5">
      <c r="A30" s="102" t="s">
        <v>31</v>
      </c>
      <c r="B30" s="215"/>
      <c r="C30" s="101" t="s">
        <v>81</v>
      </c>
      <c r="D30" s="103">
        <v>67.979104459844734</v>
      </c>
      <c r="E30" s="103">
        <v>69.186370484355564</v>
      </c>
      <c r="F30" s="103">
        <v>70.061522786943058</v>
      </c>
      <c r="G30" s="103">
        <v>70.752518972256098</v>
      </c>
      <c r="H30" s="103">
        <v>72.285249155189888</v>
      </c>
      <c r="I30" s="103">
        <v>72.254774884981046</v>
      </c>
      <c r="J30" s="103">
        <v>73.238728047457045</v>
      </c>
      <c r="K30" s="103">
        <v>73.414517578078318</v>
      </c>
      <c r="L30" s="103">
        <v>73.438514005666562</v>
      </c>
      <c r="M30" s="103">
        <v>71.848085465938581</v>
      </c>
      <c r="N30" s="103">
        <v>71.08137642916661</v>
      </c>
      <c r="O30" s="103">
        <v>71.114332512799749</v>
      </c>
      <c r="P30" s="103">
        <v>70.364737455722377</v>
      </c>
      <c r="Q30" s="103">
        <v>68.510020958143812</v>
      </c>
      <c r="R30" s="103">
        <v>67.860360036124717</v>
      </c>
      <c r="S30" s="103">
        <v>68.192565256577026</v>
      </c>
      <c r="T30" s="103">
        <v>68.845431676489071</v>
      </c>
    </row>
    <row r="31" spans="1:20" ht="13.5">
      <c r="A31" s="102" t="s">
        <v>14</v>
      </c>
      <c r="B31" s="215"/>
      <c r="C31" s="101" t="s">
        <v>81</v>
      </c>
      <c r="D31" s="104">
        <v>78.572752548656169</v>
      </c>
      <c r="E31" s="104">
        <v>78.554349825271288</v>
      </c>
      <c r="F31" s="104">
        <v>78.012999071494889</v>
      </c>
      <c r="G31" s="104">
        <v>78.287864534336777</v>
      </c>
      <c r="H31" s="104">
        <v>78.638184245660881</v>
      </c>
      <c r="I31" s="104">
        <v>79.026651216685977</v>
      </c>
      <c r="J31" s="104">
        <v>79.617710161888041</v>
      </c>
      <c r="K31" s="104">
        <v>80.209362038317195</v>
      </c>
      <c r="L31" s="104">
        <v>80.159045725646124</v>
      </c>
      <c r="M31" s="104">
        <v>79.58</v>
      </c>
      <c r="N31" s="104">
        <v>79.915475950895555</v>
      </c>
      <c r="O31" s="104">
        <v>80.16040523427607</v>
      </c>
      <c r="P31" s="104">
        <v>80.454911433172299</v>
      </c>
      <c r="Q31" s="104">
        <v>81.352500506175346</v>
      </c>
      <c r="R31" s="104">
        <v>82.083163473298001</v>
      </c>
      <c r="S31" s="104">
        <v>82.536425200082093</v>
      </c>
      <c r="T31" s="104">
        <v>83.333333333333343</v>
      </c>
    </row>
    <row r="32" spans="1:20" ht="13.5">
      <c r="A32" s="102" t="s">
        <v>20</v>
      </c>
      <c r="B32" s="215"/>
      <c r="C32" s="101" t="s">
        <v>81</v>
      </c>
      <c r="D32" s="103">
        <v>72.2356522924524</v>
      </c>
      <c r="E32" s="103">
        <v>72.567176482183342</v>
      </c>
      <c r="F32" s="103">
        <v>73.412364280966102</v>
      </c>
      <c r="G32" s="103">
        <v>73.071842649194963</v>
      </c>
      <c r="H32" s="103">
        <v>73.426118061765806</v>
      </c>
      <c r="I32" s="103">
        <v>73.426388129102861</v>
      </c>
      <c r="J32" s="103">
        <v>73.909186906019002</v>
      </c>
      <c r="K32" s="103">
        <v>74.035925135033281</v>
      </c>
      <c r="L32" s="103">
        <v>74.241542681406372</v>
      </c>
      <c r="M32" s="103">
        <v>73.274043433298857</v>
      </c>
      <c r="N32" s="103">
        <v>73.789421405512783</v>
      </c>
      <c r="O32" s="103">
        <v>74.423512306573883</v>
      </c>
      <c r="P32" s="103">
        <v>74.689670737517858</v>
      </c>
      <c r="Q32" s="103">
        <v>74.992033997665658</v>
      </c>
      <c r="R32" s="103">
        <v>75.66890094243675</v>
      </c>
      <c r="S32" s="103">
        <v>75.889115405003082</v>
      </c>
      <c r="T32" s="103">
        <v>76.109764264065078</v>
      </c>
    </row>
    <row r="33" spans="1:20" ht="13.5">
      <c r="A33" s="102" t="s">
        <v>83</v>
      </c>
      <c r="B33" s="215"/>
      <c r="C33" s="101" t="s">
        <v>81</v>
      </c>
      <c r="D33" s="104">
        <v>73.508173358710209</v>
      </c>
      <c r="E33" s="104">
        <v>74.893203030315007</v>
      </c>
      <c r="F33" s="104">
        <v>75.442443807062858</v>
      </c>
      <c r="G33" s="104">
        <v>76.572144074950444</v>
      </c>
      <c r="H33" s="104">
        <v>76.315064316375427</v>
      </c>
      <c r="I33" s="104">
        <v>77.070933288255972</v>
      </c>
      <c r="J33" s="104">
        <v>80.761304437478202</v>
      </c>
      <c r="K33" s="104">
        <v>82.079951566314719</v>
      </c>
      <c r="L33" s="104">
        <v>82.166607177115395</v>
      </c>
      <c r="M33" s="104">
        <v>74.106541177647657</v>
      </c>
      <c r="N33" s="104">
        <v>72.624114065315752</v>
      </c>
      <c r="O33" s="104">
        <v>74.950593986757212</v>
      </c>
      <c r="P33" s="104">
        <v>76.283521761707263</v>
      </c>
      <c r="Q33" s="104">
        <v>77.921493892722722</v>
      </c>
      <c r="R33" s="104">
        <v>78.157060096248486</v>
      </c>
      <c r="S33" s="104">
        <v>79.220543327129818</v>
      </c>
      <c r="T33" s="104">
        <v>79.687701700911745</v>
      </c>
    </row>
    <row r="34" spans="1:20" ht="21">
      <c r="A34" s="102" t="s">
        <v>33</v>
      </c>
      <c r="B34" s="215"/>
      <c r="C34" s="101" t="s">
        <v>81</v>
      </c>
      <c r="D34" s="103">
        <v>78.18936327217547</v>
      </c>
      <c r="E34" s="103">
        <v>78.666868828063272</v>
      </c>
      <c r="F34" s="103">
        <v>79.077300339566563</v>
      </c>
      <c r="G34" s="103">
        <v>77.844688691468733</v>
      </c>
      <c r="H34" s="103">
        <v>79.300572897508744</v>
      </c>
      <c r="I34" s="103">
        <v>80.650666503418066</v>
      </c>
      <c r="J34" s="103">
        <v>81.025076426949724</v>
      </c>
      <c r="K34" s="103">
        <v>81.886410632722246</v>
      </c>
      <c r="L34" s="103">
        <v>79.960493896440425</v>
      </c>
      <c r="M34" s="103">
        <v>81.189467641103207</v>
      </c>
      <c r="N34" s="103">
        <v>82.32710589618442</v>
      </c>
      <c r="O34" s="103">
        <v>81.952030652433322</v>
      </c>
      <c r="P34" s="103">
        <v>83.122144924102457</v>
      </c>
      <c r="Q34" s="103">
        <v>82.880840254778576</v>
      </c>
      <c r="R34" s="103">
        <v>83.738873857847068</v>
      </c>
      <c r="S34" s="103">
        <v>82.603929923090206</v>
      </c>
      <c r="T34" s="103">
        <v>82.515251402431161</v>
      </c>
    </row>
    <row r="35" spans="1:20" ht="13.5">
      <c r="A35" s="102" t="s">
        <v>30</v>
      </c>
      <c r="B35" s="215"/>
      <c r="C35" s="101" t="s">
        <v>81</v>
      </c>
      <c r="D35" s="104">
        <v>67.39080725587857</v>
      </c>
      <c r="E35" s="104">
        <v>67.058151255638705</v>
      </c>
      <c r="F35" s="104">
        <v>67.604556150737366</v>
      </c>
      <c r="G35" s="104">
        <v>67.297314816128988</v>
      </c>
      <c r="H35" s="104">
        <v>68.719046410145936</v>
      </c>
      <c r="I35" s="104">
        <v>68.899689711999201</v>
      </c>
      <c r="J35" s="104">
        <v>69.746542010974181</v>
      </c>
      <c r="K35" s="104">
        <v>69.950146558076341</v>
      </c>
      <c r="L35" s="104">
        <v>69.845386019788364</v>
      </c>
      <c r="M35" s="104">
        <v>69.336788153102177</v>
      </c>
      <c r="N35" s="104">
        <v>69.090384350918328</v>
      </c>
      <c r="O35" s="104">
        <v>69.628730106462427</v>
      </c>
      <c r="P35" s="104">
        <v>70.598985697556955</v>
      </c>
      <c r="Q35" s="104">
        <v>70.644602901814324</v>
      </c>
      <c r="R35" s="104">
        <v>70.110136436541495</v>
      </c>
      <c r="S35" s="104">
        <v>70.816265185022971</v>
      </c>
      <c r="T35" s="104">
        <v>71.203403246642765</v>
      </c>
    </row>
    <row r="36" spans="1:20" ht="21">
      <c r="A36" s="102" t="s">
        <v>48</v>
      </c>
      <c r="B36" s="215"/>
      <c r="C36" s="101" t="s">
        <v>81</v>
      </c>
      <c r="D36" s="103">
        <v>81.02119460500964</v>
      </c>
      <c r="E36" s="103">
        <v>81.320650675489375</v>
      </c>
      <c r="F36" s="103">
        <v>81.585890848493264</v>
      </c>
      <c r="G36" s="103">
        <v>80.861779518746502</v>
      </c>
      <c r="H36" s="103">
        <v>80.926891111424155</v>
      </c>
      <c r="I36" s="103">
        <v>81.547619047619051</v>
      </c>
      <c r="J36" s="103">
        <v>82.807818519046933</v>
      </c>
      <c r="K36" s="103">
        <v>84.362435381964389</v>
      </c>
      <c r="L36" s="103">
        <v>85.759630644928592</v>
      </c>
      <c r="M36" s="103">
        <v>85.382830626450115</v>
      </c>
      <c r="N36" s="103">
        <v>84.628846434300726</v>
      </c>
      <c r="O36" s="103">
        <v>84.193548387096769</v>
      </c>
      <c r="P36" s="103">
        <v>83.797232227443658</v>
      </c>
      <c r="Q36" s="103">
        <v>82.388106115180335</v>
      </c>
      <c r="R36" s="103">
        <v>81.937810367400701</v>
      </c>
      <c r="S36" s="103">
        <v>82.22663793129432</v>
      </c>
      <c r="T36" s="103">
        <v>82.926064816463679</v>
      </c>
    </row>
    <row r="37" spans="1:20" ht="21">
      <c r="A37" s="102" t="s">
        <v>11</v>
      </c>
      <c r="B37" s="215"/>
      <c r="C37" s="101" t="s">
        <v>81</v>
      </c>
      <c r="D37" s="104">
        <v>78.216082687973071</v>
      </c>
      <c r="E37" s="104">
        <v>78.865822866918705</v>
      </c>
      <c r="F37" s="104">
        <v>79.288841609445328</v>
      </c>
      <c r="G37" s="104">
        <v>79.421678364733168</v>
      </c>
      <c r="H37" s="104">
        <v>80.376345568594431</v>
      </c>
      <c r="I37" s="104">
        <v>81.499942677839385</v>
      </c>
      <c r="J37" s="104">
        <v>81.705915621762074</v>
      </c>
      <c r="K37" s="104">
        <v>81.84984290460298</v>
      </c>
      <c r="L37" s="104">
        <v>81.78248249149253</v>
      </c>
      <c r="M37" s="104">
        <v>80.476461015433728</v>
      </c>
      <c r="N37" s="104">
        <v>79.868733922650321</v>
      </c>
      <c r="O37" s="104">
        <v>80.392490655809141</v>
      </c>
      <c r="P37" s="104">
        <v>79.708328519326244</v>
      </c>
      <c r="Q37" s="104">
        <v>80.811932642251435</v>
      </c>
      <c r="R37" s="104">
        <v>81.75767353658199</v>
      </c>
      <c r="S37" s="104">
        <v>81.65916922304406</v>
      </c>
      <c r="T37" s="104">
        <v>83.104699426552315</v>
      </c>
    </row>
    <row r="38" spans="1:20" ht="13.5">
      <c r="A38" s="102" t="s">
        <v>12</v>
      </c>
      <c r="B38" s="215"/>
      <c r="C38" s="101" t="s">
        <v>81</v>
      </c>
      <c r="D38" s="103">
        <v>85.288065843621396</v>
      </c>
      <c r="E38" s="103">
        <v>85.131646876613317</v>
      </c>
      <c r="F38" s="103">
        <v>84.420289855072468</v>
      </c>
      <c r="G38" s="103">
        <v>82.867494824016561</v>
      </c>
      <c r="H38" s="103">
        <v>83.143153526970963</v>
      </c>
      <c r="I38" s="103">
        <v>83.166656487664596</v>
      </c>
      <c r="J38" s="103">
        <v>84.447307395001289</v>
      </c>
      <c r="K38" s="103">
        <v>85.790281329923275</v>
      </c>
      <c r="L38" s="103">
        <v>86.813353566009098</v>
      </c>
      <c r="M38" s="103">
        <v>85.962010725204223</v>
      </c>
      <c r="N38" s="103">
        <v>84.689518132141089</v>
      </c>
      <c r="O38" s="103">
        <v>84.669058031546385</v>
      </c>
      <c r="P38" s="103">
        <v>84.604567715657268</v>
      </c>
      <c r="Q38" s="103">
        <v>84.10995643612479</v>
      </c>
      <c r="R38" s="103">
        <v>83.912941341792717</v>
      </c>
      <c r="S38" s="103">
        <v>83.068139748228845</v>
      </c>
      <c r="T38" s="103">
        <v>82.653486039521681</v>
      </c>
    </row>
    <row r="39" spans="1:20" ht="13.5">
      <c r="A39" s="102" t="s">
        <v>35</v>
      </c>
      <c r="B39" s="215"/>
      <c r="C39" s="101" t="s">
        <v>81</v>
      </c>
      <c r="D39" s="104">
        <v>70.947165723913827</v>
      </c>
      <c r="E39" s="104">
        <v>69.284603421461895</v>
      </c>
      <c r="F39" s="104">
        <v>67.494367422842629</v>
      </c>
      <c r="G39" s="104">
        <v>67.555932819984235</v>
      </c>
      <c r="H39" s="104">
        <v>68.296844933376917</v>
      </c>
      <c r="I39" s="104">
        <v>69.544167130649498</v>
      </c>
      <c r="J39" s="104">
        <v>71.760843794644217</v>
      </c>
      <c r="K39" s="104">
        <v>74.909022078937099</v>
      </c>
      <c r="L39" s="104">
        <v>77.452679407964425</v>
      </c>
      <c r="M39" s="104">
        <v>77.604153925190204</v>
      </c>
      <c r="N39" s="104">
        <v>77.171245699251173</v>
      </c>
      <c r="O39" s="104">
        <v>77.272410317525726</v>
      </c>
      <c r="P39" s="104">
        <v>77.21148399661412</v>
      </c>
      <c r="Q39" s="104">
        <v>76.970704928419863</v>
      </c>
      <c r="R39" s="104">
        <v>78.373677883522873</v>
      </c>
      <c r="S39" s="104">
        <v>79.485620638821359</v>
      </c>
      <c r="T39" s="104">
        <v>80.338512222139329</v>
      </c>
    </row>
    <row r="40" spans="1:20" ht="13.5">
      <c r="A40" s="102" t="s">
        <v>34</v>
      </c>
      <c r="B40" s="215"/>
      <c r="C40" s="101" t="s">
        <v>81</v>
      </c>
      <c r="D40" s="103">
        <v>81.815249771518779</v>
      </c>
      <c r="E40" s="103">
        <v>82.293414817126759</v>
      </c>
      <c r="F40" s="103">
        <v>81.512455384879942</v>
      </c>
      <c r="G40" s="103">
        <v>80.942567577093556</v>
      </c>
      <c r="H40" s="103">
        <v>81.106579282370134</v>
      </c>
      <c r="I40" s="103">
        <v>80.695709292142752</v>
      </c>
      <c r="J40" s="103">
        <v>81.242890916634067</v>
      </c>
      <c r="K40" s="103">
        <v>80.920060861200298</v>
      </c>
      <c r="L40" s="103">
        <v>81.599721760183215</v>
      </c>
      <c r="M40" s="103">
        <v>79.673110695305652</v>
      </c>
      <c r="N40" s="103">
        <v>79.199702617705441</v>
      </c>
      <c r="O40" s="103">
        <v>77.821183384788682</v>
      </c>
      <c r="P40" s="103">
        <v>75.490523620774795</v>
      </c>
      <c r="Q40" s="103">
        <v>74.572472216277546</v>
      </c>
      <c r="R40" s="103">
        <v>77.359183621277836</v>
      </c>
      <c r="S40" s="103">
        <v>78.84548142707466</v>
      </c>
      <c r="T40" s="103">
        <v>80.186299000080638</v>
      </c>
    </row>
    <row r="41" spans="1:20" ht="21">
      <c r="A41" s="102" t="s">
        <v>26</v>
      </c>
      <c r="B41" s="215"/>
      <c r="C41" s="101" t="s">
        <v>81</v>
      </c>
      <c r="D41" s="104">
        <v>74.733893557422959</v>
      </c>
      <c r="E41" s="104">
        <v>74.83019188317202</v>
      </c>
      <c r="F41" s="104">
        <v>75.053060531454292</v>
      </c>
      <c r="G41" s="104">
        <v>76.018675721561976</v>
      </c>
      <c r="H41" s="104">
        <v>74.652054337861486</v>
      </c>
      <c r="I41" s="104">
        <v>75.275564546092539</v>
      </c>
      <c r="J41" s="104">
        <v>77.174623937213866</v>
      </c>
      <c r="K41" s="104">
        <v>78.00798383157813</v>
      </c>
      <c r="L41" s="104">
        <v>80.109028298209779</v>
      </c>
      <c r="M41" s="104">
        <v>77.755815130473508</v>
      </c>
      <c r="N41" s="104">
        <v>75.788818419190633</v>
      </c>
      <c r="O41" s="104">
        <v>76.496863861258291</v>
      </c>
      <c r="P41" s="104">
        <v>76.359988663597662</v>
      </c>
      <c r="Q41" s="104">
        <v>75.991593297048311</v>
      </c>
      <c r="R41" s="104">
        <v>76.808136285864521</v>
      </c>
      <c r="S41" s="104">
        <v>78.148379686689253</v>
      </c>
      <c r="T41" s="104">
        <v>79.99887657814466</v>
      </c>
    </row>
    <row r="42" spans="1:20" ht="13.5">
      <c r="A42" s="102" t="s">
        <v>37</v>
      </c>
      <c r="B42" s="215"/>
      <c r="C42" s="101" t="s">
        <v>81</v>
      </c>
      <c r="D42" s="103">
        <v>82.553766288995433</v>
      </c>
      <c r="E42" s="103">
        <v>83.626684277101219</v>
      </c>
      <c r="F42" s="103">
        <v>83.400158730786558</v>
      </c>
      <c r="G42" s="103">
        <v>82.531961437110752</v>
      </c>
      <c r="H42" s="103">
        <v>83.828686896339676</v>
      </c>
      <c r="I42" s="103">
        <v>83.785107339031711</v>
      </c>
      <c r="J42" s="103">
        <v>84.208725159267217</v>
      </c>
      <c r="K42" s="103">
        <v>85.348834606167173</v>
      </c>
      <c r="L42" s="103">
        <v>86.757194342251552</v>
      </c>
      <c r="M42" s="103">
        <v>84.848355248668554</v>
      </c>
      <c r="N42" s="103">
        <v>83.689785752287364</v>
      </c>
      <c r="O42" s="103">
        <v>83.117613365031445</v>
      </c>
      <c r="P42" s="103">
        <v>83.268405845338293</v>
      </c>
      <c r="Q42" s="103">
        <v>81.905265176704447</v>
      </c>
      <c r="R42" s="103">
        <v>81.933929223941803</v>
      </c>
      <c r="S42" s="103">
        <v>82.943763293371433</v>
      </c>
      <c r="T42" s="103">
        <v>83.484897672017837</v>
      </c>
    </row>
    <row r="43" spans="1:20" ht="13.5">
      <c r="A43" s="102" t="s">
        <v>36</v>
      </c>
      <c r="B43" s="215"/>
      <c r="C43" s="101" t="s">
        <v>81</v>
      </c>
      <c r="D43" s="104">
        <v>68.378256372747884</v>
      </c>
      <c r="E43" s="104">
        <v>69.453306021021518</v>
      </c>
      <c r="F43" s="104">
        <v>70.506972663584662</v>
      </c>
      <c r="G43" s="104">
        <v>71.728992029835879</v>
      </c>
      <c r="H43" s="104">
        <v>72.94720578602319</v>
      </c>
      <c r="I43" s="104">
        <v>74.761837422503348</v>
      </c>
      <c r="J43" s="104">
        <v>76.136788653287084</v>
      </c>
      <c r="K43" s="104">
        <v>77.105600832037254</v>
      </c>
      <c r="L43" s="104">
        <v>75.558876201574677</v>
      </c>
      <c r="M43" s="104">
        <v>70.964553567174875</v>
      </c>
      <c r="N43" s="104">
        <v>69.958902269267625</v>
      </c>
      <c r="O43" s="104">
        <v>69.065278376477707</v>
      </c>
      <c r="P43" s="104">
        <v>66.688748799301607</v>
      </c>
      <c r="Q43" s="104">
        <v>65.837442031266306</v>
      </c>
      <c r="R43" s="104">
        <v>67.406951346301369</v>
      </c>
      <c r="S43" s="104">
        <v>69.392563258168025</v>
      </c>
      <c r="T43" s="104">
        <v>71.491414885405163</v>
      </c>
    </row>
    <row r="44" spans="1:20" ht="13.5">
      <c r="A44" s="102" t="s">
        <v>10</v>
      </c>
      <c r="B44" s="215"/>
      <c r="C44" s="101" t="s">
        <v>81</v>
      </c>
      <c r="D44" s="103">
        <v>83.814713896457775</v>
      </c>
      <c r="E44" s="103">
        <v>84.556407447973712</v>
      </c>
      <c r="F44" s="103">
        <v>84.200385356454717</v>
      </c>
      <c r="G44" s="103">
        <v>83.522256013270663</v>
      </c>
      <c r="H44" s="103">
        <v>82.946748520792241</v>
      </c>
      <c r="I44" s="103">
        <v>83.897196001447938</v>
      </c>
      <c r="J44" s="103">
        <v>84.684885046287278</v>
      </c>
      <c r="K44" s="103">
        <v>86.051865205935371</v>
      </c>
      <c r="L44" s="103">
        <v>86.46886568318692</v>
      </c>
      <c r="M44" s="103">
        <v>84.445408826106444</v>
      </c>
      <c r="N44" s="103">
        <v>84.021617490515069</v>
      </c>
      <c r="O44" s="103">
        <v>85.090287945339185</v>
      </c>
      <c r="P44" s="103">
        <v>85.211931772250836</v>
      </c>
      <c r="Q44" s="103">
        <v>85.365462264263087</v>
      </c>
      <c r="R44" s="103">
        <v>85.35754758639213</v>
      </c>
      <c r="S44" s="103">
        <v>85.622055022542426</v>
      </c>
      <c r="T44" s="103">
        <v>85.937900707398938</v>
      </c>
    </row>
    <row r="45" spans="1:20" ht="21">
      <c r="A45" s="102" t="s">
        <v>9</v>
      </c>
      <c r="B45" s="215"/>
      <c r="C45" s="101" t="s">
        <v>81</v>
      </c>
      <c r="D45" s="104">
        <v>85.38283743874608</v>
      </c>
      <c r="E45" s="104">
        <v>86.068086616792343</v>
      </c>
      <c r="F45" s="104">
        <v>85.983546082157162</v>
      </c>
      <c r="G45" s="104">
        <v>84.846133058142243</v>
      </c>
      <c r="H45" s="104">
        <v>84.722748786163706</v>
      </c>
      <c r="I45" s="104">
        <v>85.065590200510258</v>
      </c>
      <c r="J45" s="104">
        <v>85.226636664839134</v>
      </c>
      <c r="K45" s="104">
        <v>86.07310171212859</v>
      </c>
      <c r="L45" s="104">
        <v>87.195145131753094</v>
      </c>
      <c r="M45" s="104">
        <v>86.685249560688476</v>
      </c>
      <c r="N45" s="104">
        <v>84.323097743777126</v>
      </c>
      <c r="O45" s="104">
        <v>85.399548016059143</v>
      </c>
      <c r="P45" s="104">
        <v>85.739616522473227</v>
      </c>
      <c r="Q45" s="104">
        <v>85.21688234394648</v>
      </c>
      <c r="R45" s="104">
        <v>85.781872278195308</v>
      </c>
      <c r="S45" s="104">
        <v>86.264045953633868</v>
      </c>
      <c r="T45" s="104">
        <v>86.299009197111417</v>
      </c>
    </row>
    <row r="46" spans="1:20" ht="13.5">
      <c r="A46" s="102" t="s">
        <v>39</v>
      </c>
      <c r="B46" s="215"/>
      <c r="C46" s="101" t="s">
        <v>81</v>
      </c>
      <c r="D46" s="103">
        <v>56.676317313259993</v>
      </c>
      <c r="E46" s="103">
        <v>55.519832517103438</v>
      </c>
      <c r="F46" s="103">
        <v>54.620599644708697</v>
      </c>
      <c r="G46" s="103">
        <v>53.964230390085902</v>
      </c>
      <c r="H46" s="103">
        <v>52.592400562921263</v>
      </c>
      <c r="I46" s="103">
        <v>53.021442495126713</v>
      </c>
      <c r="J46" s="103">
        <v>53.160899288180993</v>
      </c>
      <c r="K46" s="103">
        <v>53.20945945945946</v>
      </c>
      <c r="L46" s="103">
        <v>53.461161272868686</v>
      </c>
      <c r="M46" s="103">
        <v>52.860935944241618</v>
      </c>
      <c r="N46" s="103">
        <v>55.35387829720554</v>
      </c>
      <c r="O46" s="103">
        <v>57.527723626601897</v>
      </c>
      <c r="P46" s="103">
        <v>58.324993745308987</v>
      </c>
      <c r="Q46" s="103">
        <v>59.081676617221653</v>
      </c>
      <c r="R46" s="103">
        <v>58.797930614729147</v>
      </c>
      <c r="S46" s="103">
        <v>59.532569360675517</v>
      </c>
      <c r="T46" s="103">
        <v>60.028042122848369</v>
      </c>
    </row>
    <row r="47" spans="1:20" ht="21">
      <c r="A47" s="102" t="s">
        <v>19</v>
      </c>
      <c r="B47" s="215"/>
      <c r="C47" s="101" t="s">
        <v>81</v>
      </c>
      <c r="D47" s="104">
        <v>80.165723524656428</v>
      </c>
      <c r="E47" s="104">
        <v>80.474688662461588</v>
      </c>
      <c r="F47" s="104">
        <v>80.528490279081694</v>
      </c>
      <c r="G47" s="104">
        <v>80.777311834834236</v>
      </c>
      <c r="H47" s="104">
        <v>80.786451554695944</v>
      </c>
      <c r="I47" s="104">
        <v>81.104580425648592</v>
      </c>
      <c r="J47" s="104">
        <v>81.224589701645741</v>
      </c>
      <c r="K47" s="104">
        <v>81.356365935628716</v>
      </c>
      <c r="L47" s="104">
        <v>81.564653679146289</v>
      </c>
      <c r="M47" s="104">
        <v>79.783895512790934</v>
      </c>
      <c r="N47" s="104">
        <v>79.71845990853889</v>
      </c>
      <c r="O47" s="104">
        <v>80.00635574658655</v>
      </c>
      <c r="P47" s="104">
        <v>80.284299874358737</v>
      </c>
      <c r="Q47" s="104">
        <v>80.754790835517838</v>
      </c>
      <c r="R47" s="104">
        <v>81.974875995730201</v>
      </c>
      <c r="S47" s="104">
        <v>82.225081511401953</v>
      </c>
      <c r="T47" s="104">
        <v>82.969003109182651</v>
      </c>
    </row>
    <row r="48" spans="1:20" ht="21">
      <c r="A48" s="102" t="s">
        <v>24</v>
      </c>
      <c r="B48" s="215"/>
      <c r="C48" s="101" t="s">
        <v>81</v>
      </c>
      <c r="D48" s="103">
        <v>81.463984683855898</v>
      </c>
      <c r="E48" s="103">
        <v>80.546692543008461</v>
      </c>
      <c r="F48" s="103">
        <v>79.313706215799996</v>
      </c>
      <c r="G48" s="103">
        <v>78.819855624949312</v>
      </c>
      <c r="H48" s="103">
        <v>78.982254274369993</v>
      </c>
      <c r="I48" s="103">
        <v>79.335615059391984</v>
      </c>
      <c r="J48" s="103">
        <v>79.812465968418692</v>
      </c>
      <c r="K48" s="103">
        <v>79.915033095723004</v>
      </c>
      <c r="L48" s="103">
        <v>79.081908763887569</v>
      </c>
      <c r="M48" s="103">
        <v>75.771910962449724</v>
      </c>
      <c r="N48" s="103">
        <v>75.090987453309069</v>
      </c>
      <c r="O48" s="103">
        <v>75.115672988252285</v>
      </c>
      <c r="P48" s="103">
        <v>75.734832762198948</v>
      </c>
      <c r="Q48" s="103">
        <v>75.891034194492221</v>
      </c>
      <c r="R48" s="103">
        <v>76.699060316440452</v>
      </c>
      <c r="S48" s="103">
        <v>77.24224476256704</v>
      </c>
      <c r="T48" s="103">
        <v>77.930359968511695</v>
      </c>
    </row>
    <row r="49" spans="1:20" ht="21">
      <c r="A49" s="102" t="s">
        <v>84</v>
      </c>
      <c r="B49" s="215"/>
      <c r="C49" s="101" t="s">
        <v>81</v>
      </c>
      <c r="D49" s="104">
        <v>75.867743130356686</v>
      </c>
      <c r="E49" s="104">
        <v>75.660695277699602</v>
      </c>
      <c r="F49" s="104">
        <v>75.283498385940277</v>
      </c>
      <c r="G49" s="104">
        <v>75.203099818197984</v>
      </c>
      <c r="H49" s="104">
        <v>75.538348864653599</v>
      </c>
      <c r="I49" s="104">
        <v>75.838792196411873</v>
      </c>
      <c r="J49" s="104">
        <v>76.504552425934236</v>
      </c>
      <c r="K49" s="104">
        <v>77.014844545218352</v>
      </c>
      <c r="L49" s="104">
        <v>77.007315736000336</v>
      </c>
      <c r="M49" s="104">
        <v>75.282188547783008</v>
      </c>
      <c r="N49" s="104">
        <v>75.159437065862576</v>
      </c>
      <c r="O49" s="104">
        <v>75.417873309766179</v>
      </c>
      <c r="P49" s="104">
        <v>75.573783954894253</v>
      </c>
      <c r="Q49" s="104">
        <v>75.593993304372134</v>
      </c>
      <c r="R49" s="104">
        <v>75.997236955363022</v>
      </c>
      <c r="S49" s="104">
        <v>76.507474401267061</v>
      </c>
      <c r="T49" s="104">
        <v>77.131092516570703</v>
      </c>
    </row>
    <row r="50" spans="1:20" ht="13.5">
      <c r="A50" s="102" t="s">
        <v>85</v>
      </c>
      <c r="B50" s="215"/>
      <c r="C50" s="101" t="s">
        <v>81</v>
      </c>
      <c r="D50" s="103" t="s">
        <v>86</v>
      </c>
      <c r="E50" s="103">
        <v>70.957058481468209</v>
      </c>
      <c r="F50" s="103">
        <v>70.536465532426888</v>
      </c>
      <c r="G50" s="103">
        <v>72.197239042796596</v>
      </c>
      <c r="H50" s="103">
        <v>71.764371775386053</v>
      </c>
      <c r="I50" s="103">
        <v>72.790546170306939</v>
      </c>
      <c r="J50" s="103" t="s">
        <v>86</v>
      </c>
      <c r="K50" s="103">
        <v>72.031736199871759</v>
      </c>
      <c r="L50" s="103">
        <v>72.482823484723738</v>
      </c>
      <c r="M50" s="103">
        <v>74.027129881518022</v>
      </c>
      <c r="N50" s="103">
        <v>75.452256959573887</v>
      </c>
      <c r="O50" s="103">
        <v>76.5671821371416</v>
      </c>
      <c r="P50" s="103">
        <v>77.335405709693646</v>
      </c>
      <c r="Q50" s="103">
        <v>77.650371177650001</v>
      </c>
      <c r="R50" s="103">
        <v>78.204504697118864</v>
      </c>
      <c r="S50" s="103">
        <v>78.649779379353475</v>
      </c>
      <c r="T50" s="103">
        <v>78.28909318936806</v>
      </c>
    </row>
    <row r="51" spans="1:20" ht="13.5">
      <c r="A51" s="102" t="s">
        <v>44</v>
      </c>
      <c r="B51" s="215"/>
      <c r="C51" s="101" t="s">
        <v>81</v>
      </c>
      <c r="D51" s="104" t="s">
        <v>86</v>
      </c>
      <c r="E51" s="104">
        <v>73.08772446940452</v>
      </c>
      <c r="F51" s="104">
        <v>74.175158470903156</v>
      </c>
      <c r="G51" s="104">
        <v>74.026686588864891</v>
      </c>
      <c r="H51" s="104">
        <v>75.439323069136037</v>
      </c>
      <c r="I51" s="104">
        <v>75.903989867518163</v>
      </c>
      <c r="J51" s="104">
        <v>76.347956485375377</v>
      </c>
      <c r="K51" s="104">
        <v>76.101157495384157</v>
      </c>
      <c r="L51" s="104">
        <v>76.977699149496289</v>
      </c>
      <c r="M51" s="104">
        <v>76.871451882681797</v>
      </c>
      <c r="N51" s="104" t="s">
        <v>86</v>
      </c>
      <c r="O51" s="104">
        <v>76.346616011379183</v>
      </c>
      <c r="P51" s="104">
        <v>76.784164050588615</v>
      </c>
      <c r="Q51" s="104">
        <v>76.538362520670546</v>
      </c>
      <c r="R51" s="104">
        <v>77.248964599287731</v>
      </c>
      <c r="S51" s="104">
        <v>74.86210550726355</v>
      </c>
      <c r="T51" s="104" t="s">
        <v>86</v>
      </c>
    </row>
    <row r="52" spans="1:20" ht="13.5">
      <c r="A52" s="102" t="s">
        <v>42</v>
      </c>
      <c r="B52" s="215"/>
      <c r="C52" s="101" t="s">
        <v>81</v>
      </c>
      <c r="D52" s="103">
        <v>88.017432288719789</v>
      </c>
      <c r="E52" s="103" t="s">
        <v>86</v>
      </c>
      <c r="F52" s="103" t="s">
        <v>86</v>
      </c>
      <c r="G52" s="103" t="s">
        <v>86</v>
      </c>
      <c r="H52" s="103" t="s">
        <v>86</v>
      </c>
      <c r="I52" s="103" t="s">
        <v>86</v>
      </c>
      <c r="J52" s="103" t="s">
        <v>86</v>
      </c>
      <c r="K52" s="103" t="s">
        <v>86</v>
      </c>
      <c r="L52" s="103" t="s">
        <v>86</v>
      </c>
      <c r="M52" s="103" t="s">
        <v>86</v>
      </c>
      <c r="N52" s="103">
        <v>85.753156457543056</v>
      </c>
      <c r="O52" s="103" t="s">
        <v>86</v>
      </c>
      <c r="P52" s="103" t="s">
        <v>86</v>
      </c>
      <c r="Q52" s="103" t="s">
        <v>86</v>
      </c>
      <c r="R52" s="103" t="s">
        <v>86</v>
      </c>
      <c r="S52" s="103" t="s">
        <v>86</v>
      </c>
      <c r="T52" s="103" t="s">
        <v>86</v>
      </c>
    </row>
    <row r="53" spans="1:20" ht="13.5">
      <c r="A53" s="102" t="s">
        <v>43</v>
      </c>
      <c r="B53" s="215"/>
      <c r="C53" s="101" t="s">
        <v>81</v>
      </c>
      <c r="D53" s="104">
        <v>67.39969959957466</v>
      </c>
      <c r="E53" s="104" t="s">
        <v>86</v>
      </c>
      <c r="F53" s="104" t="s">
        <v>86</v>
      </c>
      <c r="G53" s="104" t="s">
        <v>86</v>
      </c>
      <c r="H53" s="104" t="s">
        <v>86</v>
      </c>
      <c r="I53" s="104">
        <v>69.259576289206578</v>
      </c>
      <c r="J53" s="104">
        <v>67.611098164568844</v>
      </c>
      <c r="K53" s="104" t="s">
        <v>86</v>
      </c>
      <c r="L53" s="104">
        <v>66.105641097872137</v>
      </c>
      <c r="M53" s="104" t="s">
        <v>86</v>
      </c>
      <c r="N53" s="104">
        <v>65.305978712632168</v>
      </c>
      <c r="O53" s="104" t="s">
        <v>86</v>
      </c>
      <c r="P53" s="104">
        <v>64.119597519316684</v>
      </c>
      <c r="Q53" s="104" t="s">
        <v>86</v>
      </c>
      <c r="R53" s="104" t="s">
        <v>86</v>
      </c>
      <c r="S53" s="104" t="s">
        <v>86</v>
      </c>
      <c r="T53" s="104" t="s">
        <v>86</v>
      </c>
    </row>
    <row r="54" spans="1:20" ht="31.5">
      <c r="A54" s="102" t="s">
        <v>49</v>
      </c>
      <c r="B54" s="215"/>
      <c r="C54" s="101" t="s">
        <v>81</v>
      </c>
      <c r="D54" s="103">
        <v>80.166280873249676</v>
      </c>
      <c r="E54" s="103">
        <v>80.655792254371377</v>
      </c>
      <c r="F54" s="103">
        <v>81.759773511940153</v>
      </c>
      <c r="G54" s="103">
        <v>81.452828946798846</v>
      </c>
      <c r="H54" s="103">
        <v>82.212785673097784</v>
      </c>
      <c r="I54" s="103">
        <v>82.884372322466078</v>
      </c>
      <c r="J54" s="103">
        <v>83.276233924243527</v>
      </c>
      <c r="K54" s="103">
        <v>84.672523628189595</v>
      </c>
      <c r="L54" s="103">
        <v>84.360343596570544</v>
      </c>
      <c r="M54" s="103">
        <v>82.544218623438908</v>
      </c>
      <c r="N54" s="103">
        <v>83.567716173865122</v>
      </c>
      <c r="O54" s="103">
        <v>84.408492313414271</v>
      </c>
      <c r="P54" s="103">
        <v>85.717608289238427</v>
      </c>
      <c r="Q54" s="103">
        <v>85.182327658266516</v>
      </c>
      <c r="R54" s="103">
        <v>85.748858089613094</v>
      </c>
      <c r="S54" s="103">
        <v>85.557750990325346</v>
      </c>
      <c r="T54" s="103">
        <v>86.119574157610586</v>
      </c>
    </row>
    <row r="55" spans="1:20" ht="21">
      <c r="A55" s="102" t="s">
        <v>46</v>
      </c>
      <c r="B55" s="216"/>
      <c r="C55" s="101" t="s">
        <v>81</v>
      </c>
      <c r="D55" s="104" t="s">
        <v>86</v>
      </c>
      <c r="E55" s="104">
        <v>60.305424973114377</v>
      </c>
      <c r="F55" s="104">
        <v>58.914211521266949</v>
      </c>
      <c r="G55" s="104">
        <v>57.608653227583012</v>
      </c>
      <c r="H55" s="104">
        <v>57.414243367267702</v>
      </c>
      <c r="I55" s="104">
        <v>59.305787641601491</v>
      </c>
      <c r="J55" s="104">
        <v>61.072793387191787</v>
      </c>
      <c r="K55" s="104">
        <v>60.641495257144257</v>
      </c>
      <c r="L55" s="104">
        <v>61.317362409081881</v>
      </c>
      <c r="M55" s="104">
        <v>59.099256060659108</v>
      </c>
      <c r="N55" s="104">
        <v>56.81592555784696</v>
      </c>
      <c r="O55" s="104">
        <v>56.739392423702071</v>
      </c>
      <c r="P55" s="104">
        <v>57.269690272495467</v>
      </c>
      <c r="Q55" s="104">
        <v>57.722716946370348</v>
      </c>
      <c r="R55" s="104">
        <v>57.454825226974187</v>
      </c>
      <c r="S55" s="104">
        <v>58.315144499330593</v>
      </c>
      <c r="T55" s="104">
        <v>57.514722971859747</v>
      </c>
    </row>
    <row r="56" spans="1:20">
      <c r="A56" s="105" t="s">
        <v>111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</row>
  </sheetData>
  <mergeCells count="10">
    <mergeCell ref="A11:C11"/>
    <mergeCell ref="D11:T11"/>
    <mergeCell ref="A12:C12"/>
    <mergeCell ref="B14:B55"/>
    <mergeCell ref="A8:C8"/>
    <mergeCell ref="D8:T8"/>
    <mergeCell ref="A9:C9"/>
    <mergeCell ref="D9:T9"/>
    <mergeCell ref="A10:C10"/>
    <mergeCell ref="D10:T10"/>
  </mergeCells>
  <hyperlinks>
    <hyperlink ref="A140" r:id="rId1" tooltip="Click once to display linked information. Click and hold to select this cell." display="http://dotstat.oecd.org/"/>
    <hyperlink ref="A7" r:id="rId2" tooltip="Click once to display linked information. Click and hold to select this cell." display="http://dotstat.oecd.org/OECDStat_Metadata/ShowMetadata.ashx?Dataset=LFS_SEXAGE_I_R&amp;ShowOnWeb=true&amp;Lang=en"/>
    <hyperlink ref="A56" r:id="rId3" tooltip="Click once to display linked information. Click and hold to select this cell." display="http://dotstat.oecd.org/"/>
    <hyperlink ref="A1" r:id="rId4" display="http://dx.doi.org/10.1787/pension_glance-2017-en"/>
    <hyperlink ref="A4" r:id="rId5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activeCell="V20" sqref="V20"/>
    </sheetView>
  </sheetViews>
  <sheetFormatPr defaultRowHeight="12.75"/>
  <sheetData>
    <row r="1" spans="1:20" s="229" customFormat="1">
      <c r="A1" s="230" t="s">
        <v>122</v>
      </c>
    </row>
    <row r="2" spans="1:20" s="229" customFormat="1">
      <c r="A2" s="229" t="s">
        <v>123</v>
      </c>
      <c r="B2" s="229" t="s">
        <v>120</v>
      </c>
    </row>
    <row r="3" spans="1:20" s="229" customFormat="1">
      <c r="A3" s="229" t="s">
        <v>124</v>
      </c>
    </row>
    <row r="4" spans="1:20" s="229" customFormat="1">
      <c r="A4" s="230" t="s">
        <v>125</v>
      </c>
    </row>
    <row r="5" spans="1:20" s="229" customFormat="1"/>
    <row r="6" spans="1:20">
      <c r="A6" s="107" t="s">
        <v>50</v>
      </c>
      <c r="B6" s="107" t="s">
        <v>112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</row>
    <row r="7" spans="1:20" ht="68.25">
      <c r="A7" s="108" t="s">
        <v>52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</row>
    <row r="8" spans="1:20">
      <c r="A8" s="217" t="s">
        <v>53</v>
      </c>
      <c r="B8" s="218"/>
      <c r="C8" s="219"/>
      <c r="D8" s="220" t="s">
        <v>54</v>
      </c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2"/>
    </row>
    <row r="9" spans="1:20">
      <c r="A9" s="217" t="s">
        <v>55</v>
      </c>
      <c r="B9" s="218"/>
      <c r="C9" s="219"/>
      <c r="D9" s="220" t="s">
        <v>56</v>
      </c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</row>
    <row r="10" spans="1:20">
      <c r="A10" s="217" t="s">
        <v>57</v>
      </c>
      <c r="B10" s="218"/>
      <c r="C10" s="219"/>
      <c r="D10" s="220" t="s">
        <v>113</v>
      </c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2"/>
    </row>
    <row r="11" spans="1:20">
      <c r="A11" s="217" t="s">
        <v>59</v>
      </c>
      <c r="B11" s="218"/>
      <c r="C11" s="219"/>
      <c r="D11" s="220" t="s">
        <v>60</v>
      </c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2"/>
    </row>
    <row r="12" spans="1:20">
      <c r="A12" s="223" t="s">
        <v>61</v>
      </c>
      <c r="B12" s="224"/>
      <c r="C12" s="225"/>
      <c r="D12" s="109" t="s">
        <v>62</v>
      </c>
      <c r="E12" s="109" t="s">
        <v>63</v>
      </c>
      <c r="F12" s="109" t="s">
        <v>64</v>
      </c>
      <c r="G12" s="109" t="s">
        <v>65</v>
      </c>
      <c r="H12" s="109" t="s">
        <v>66</v>
      </c>
      <c r="I12" s="109" t="s">
        <v>67</v>
      </c>
      <c r="J12" s="109" t="s">
        <v>68</v>
      </c>
      <c r="K12" s="109" t="s">
        <v>69</v>
      </c>
      <c r="L12" s="109" t="s">
        <v>70</v>
      </c>
      <c r="M12" s="109" t="s">
        <v>71</v>
      </c>
      <c r="N12" s="109" t="s">
        <v>72</v>
      </c>
      <c r="O12" s="109" t="s">
        <v>73</v>
      </c>
      <c r="P12" s="109" t="s">
        <v>74</v>
      </c>
      <c r="Q12" s="109" t="s">
        <v>75</v>
      </c>
      <c r="R12" s="109" t="s">
        <v>76</v>
      </c>
      <c r="S12" s="109" t="s">
        <v>77</v>
      </c>
      <c r="T12" s="109" t="s">
        <v>78</v>
      </c>
    </row>
    <row r="13" spans="1:20" ht="13.5">
      <c r="A13" s="110" t="s">
        <v>79</v>
      </c>
      <c r="B13" s="110" t="s">
        <v>80</v>
      </c>
      <c r="C13" s="111" t="s">
        <v>81</v>
      </c>
      <c r="D13" s="111" t="s">
        <v>81</v>
      </c>
      <c r="E13" s="111" t="s">
        <v>81</v>
      </c>
      <c r="F13" s="111" t="s">
        <v>81</v>
      </c>
      <c r="G13" s="111" t="s">
        <v>81</v>
      </c>
      <c r="H13" s="111" t="s">
        <v>81</v>
      </c>
      <c r="I13" s="111" t="s">
        <v>81</v>
      </c>
      <c r="J13" s="111" t="s">
        <v>81</v>
      </c>
      <c r="K13" s="111" t="s">
        <v>81</v>
      </c>
      <c r="L13" s="111" t="s">
        <v>81</v>
      </c>
      <c r="M13" s="111" t="s">
        <v>81</v>
      </c>
      <c r="N13" s="111" t="s">
        <v>81</v>
      </c>
      <c r="O13" s="111" t="s">
        <v>81</v>
      </c>
      <c r="P13" s="111" t="s">
        <v>81</v>
      </c>
      <c r="Q13" s="111" t="s">
        <v>81</v>
      </c>
      <c r="R13" s="111" t="s">
        <v>81</v>
      </c>
      <c r="S13" s="111" t="s">
        <v>81</v>
      </c>
      <c r="T13" s="111" t="s">
        <v>81</v>
      </c>
    </row>
    <row r="14" spans="1:20" ht="13.5">
      <c r="A14" s="112" t="s">
        <v>21</v>
      </c>
      <c r="B14" s="226" t="s">
        <v>82</v>
      </c>
      <c r="C14" s="111" t="s">
        <v>81</v>
      </c>
      <c r="D14" s="113">
        <v>61.693156969897153</v>
      </c>
      <c r="E14" s="113">
        <v>61.143178108834192</v>
      </c>
      <c r="F14" s="113">
        <v>61.017418623356363</v>
      </c>
      <c r="G14" s="113">
        <v>61.818806113919798</v>
      </c>
      <c r="H14" s="113">
        <v>62.162555359434343</v>
      </c>
      <c r="I14" s="113">
        <v>63.288225609460227</v>
      </c>
      <c r="J14" s="113">
        <v>63.698921873468983</v>
      </c>
      <c r="K14" s="113">
        <v>64.132815593438679</v>
      </c>
      <c r="L14" s="113">
        <v>64.509405131805536</v>
      </c>
      <c r="M14" s="113">
        <v>61.179808972442409</v>
      </c>
      <c r="N14" s="113">
        <v>60.520436603541697</v>
      </c>
      <c r="O14" s="113">
        <v>60.388134576997899</v>
      </c>
      <c r="P14" s="113">
        <v>59.584785428540762</v>
      </c>
      <c r="Q14" s="113">
        <v>58.649635194949823</v>
      </c>
      <c r="R14" s="113">
        <v>57.714920120670598</v>
      </c>
      <c r="S14" s="113">
        <v>58.470713336998891</v>
      </c>
      <c r="T14" s="113">
        <v>58.377851446164719</v>
      </c>
    </row>
    <row r="15" spans="1:20" ht="13.5">
      <c r="A15" s="112" t="s">
        <v>28</v>
      </c>
      <c r="B15" s="227"/>
      <c r="C15" s="111" t="s">
        <v>81</v>
      </c>
      <c r="D15" s="114">
        <v>52.831134826420048</v>
      </c>
      <c r="E15" s="114">
        <v>51.643285840806882</v>
      </c>
      <c r="F15" s="114">
        <v>51.749775022013978</v>
      </c>
      <c r="G15" s="114">
        <v>51.134401946691057</v>
      </c>
      <c r="H15" s="114">
        <v>50.767286231297717</v>
      </c>
      <c r="I15" s="114">
        <v>51.621432256404603</v>
      </c>
      <c r="J15" s="114">
        <v>52.254648132038838</v>
      </c>
      <c r="K15" s="114">
        <v>53.819555708734207</v>
      </c>
      <c r="L15" s="114">
        <v>54.44871423978659</v>
      </c>
      <c r="M15" s="114">
        <v>53.148843693690793</v>
      </c>
      <c r="N15" s="114">
        <v>52.754633832342833</v>
      </c>
      <c r="O15" s="114">
        <v>53.901484502904133</v>
      </c>
      <c r="P15" s="114">
        <v>53.672141590901333</v>
      </c>
      <c r="Q15" s="114">
        <v>53.0901621235909</v>
      </c>
      <c r="R15" s="114">
        <v>52.062159491277093</v>
      </c>
      <c r="S15" s="114">
        <v>51.348221566336392</v>
      </c>
      <c r="T15" s="114">
        <v>51.003378181711291</v>
      </c>
    </row>
    <row r="16" spans="1:20" ht="13.5">
      <c r="A16" s="112" t="s">
        <v>32</v>
      </c>
      <c r="B16" s="227"/>
      <c r="C16" s="111" t="s">
        <v>81</v>
      </c>
      <c r="D16" s="113">
        <v>29.122168518908829</v>
      </c>
      <c r="E16" s="113">
        <v>29.675918372028718</v>
      </c>
      <c r="F16" s="113">
        <v>29.371405434666119</v>
      </c>
      <c r="G16" s="113">
        <v>27.357431417775221</v>
      </c>
      <c r="H16" s="113">
        <v>27.792782272684661</v>
      </c>
      <c r="I16" s="113">
        <v>27.494058169233998</v>
      </c>
      <c r="J16" s="113">
        <v>27.578642291206432</v>
      </c>
      <c r="K16" s="113">
        <v>27.48545199330875</v>
      </c>
      <c r="L16" s="113">
        <v>27.399842269865349</v>
      </c>
      <c r="M16" s="113">
        <v>25.32354698207012</v>
      </c>
      <c r="N16" s="113">
        <v>25.227914620993619</v>
      </c>
      <c r="O16" s="113">
        <v>25.99094881614317</v>
      </c>
      <c r="P16" s="113">
        <v>25.261820605404878</v>
      </c>
      <c r="Q16" s="113">
        <v>23.643699811670981</v>
      </c>
      <c r="R16" s="113">
        <v>23.180556336718851</v>
      </c>
      <c r="S16" s="113">
        <v>23.36239305452764</v>
      </c>
      <c r="T16" s="113">
        <v>22.73150193938887</v>
      </c>
    </row>
    <row r="17" spans="1:20" ht="13.5">
      <c r="A17" s="112" t="s">
        <v>22</v>
      </c>
      <c r="B17" s="227"/>
      <c r="C17" s="111" t="s">
        <v>81</v>
      </c>
      <c r="D17" s="114">
        <v>56.230487475110003</v>
      </c>
      <c r="E17" s="114">
        <v>56.337241392921442</v>
      </c>
      <c r="F17" s="114">
        <v>57.464193255506622</v>
      </c>
      <c r="G17" s="114">
        <v>58.154270172323919</v>
      </c>
      <c r="H17" s="114">
        <v>57.856909391572373</v>
      </c>
      <c r="I17" s="114">
        <v>57.702507269027883</v>
      </c>
      <c r="J17" s="114">
        <v>58.512961528432967</v>
      </c>
      <c r="K17" s="114">
        <v>59.483781433802541</v>
      </c>
      <c r="L17" s="114">
        <v>59.525376167689757</v>
      </c>
      <c r="M17" s="114">
        <v>55.308183045373802</v>
      </c>
      <c r="N17" s="114">
        <v>54.872174919534579</v>
      </c>
      <c r="O17" s="114">
        <v>55.311665486392101</v>
      </c>
      <c r="P17" s="114">
        <v>54.341195021808041</v>
      </c>
      <c r="Q17" s="114">
        <v>55.063249633261222</v>
      </c>
      <c r="R17" s="114">
        <v>55.545624382744862</v>
      </c>
      <c r="S17" s="114">
        <v>55.762115930967703</v>
      </c>
      <c r="T17" s="114">
        <v>55.379248697748267</v>
      </c>
    </row>
    <row r="18" spans="1:20" ht="13.5">
      <c r="A18" s="112" t="s">
        <v>23</v>
      </c>
      <c r="B18" s="227"/>
      <c r="C18" s="111" t="s">
        <v>81</v>
      </c>
      <c r="D18" s="113">
        <v>28.959077845320358</v>
      </c>
      <c r="E18" s="113">
        <v>27.97027889867941</v>
      </c>
      <c r="F18" s="113">
        <v>27.234269855874899</v>
      </c>
      <c r="G18" s="113">
        <v>27.19648660949429</v>
      </c>
      <c r="H18" s="113">
        <v>27.495705422489291</v>
      </c>
      <c r="I18" s="113">
        <v>27.713344901456232</v>
      </c>
      <c r="J18" s="113">
        <v>28.460891015290478</v>
      </c>
      <c r="K18" s="113">
        <v>28.98305315424199</v>
      </c>
      <c r="L18" s="113">
        <v>30.156913086616729</v>
      </c>
      <c r="M18" s="113">
        <v>28.302083147654329</v>
      </c>
      <c r="N18" s="113">
        <v>30.533065160133411</v>
      </c>
      <c r="O18" s="113">
        <v>31.69522993493581</v>
      </c>
      <c r="P18" s="113">
        <v>31.090563510154841</v>
      </c>
      <c r="Q18" s="113">
        <v>30.447577669340721</v>
      </c>
      <c r="R18" s="113">
        <v>30.08899599437251</v>
      </c>
      <c r="S18" s="113">
        <v>30.209711022022091</v>
      </c>
      <c r="T18" s="113">
        <v>29.179832510369799</v>
      </c>
    </row>
    <row r="19" spans="1:20" ht="21">
      <c r="A19" s="112" t="s">
        <v>16</v>
      </c>
      <c r="B19" s="227"/>
      <c r="C19" s="111" t="s">
        <v>81</v>
      </c>
      <c r="D19" s="114">
        <v>38.27025262647544</v>
      </c>
      <c r="E19" s="114">
        <v>36.058785763228762</v>
      </c>
      <c r="F19" s="114">
        <v>33.712665899691082</v>
      </c>
      <c r="G19" s="114">
        <v>31.42816921236011</v>
      </c>
      <c r="H19" s="114">
        <v>28.537429684119431</v>
      </c>
      <c r="I19" s="114">
        <v>27.34708916728076</v>
      </c>
      <c r="J19" s="114">
        <v>27.664786223277918</v>
      </c>
      <c r="K19" s="114">
        <v>28.492444916600899</v>
      </c>
      <c r="L19" s="114">
        <v>28.06521253629122</v>
      </c>
      <c r="M19" s="114">
        <v>26.54404470740365</v>
      </c>
      <c r="N19" s="114">
        <v>25.212277339215682</v>
      </c>
      <c r="O19" s="114">
        <v>24.659172847856102</v>
      </c>
      <c r="P19" s="114">
        <v>25.16813990044977</v>
      </c>
      <c r="Q19" s="114">
        <v>25.56261174031534</v>
      </c>
      <c r="R19" s="114">
        <v>27.09339610016093</v>
      </c>
      <c r="S19" s="114">
        <v>28.386216415229569</v>
      </c>
      <c r="T19" s="114">
        <v>28.619671956468089</v>
      </c>
    </row>
    <row r="20" spans="1:20" ht="13.5">
      <c r="A20" s="112" t="s">
        <v>13</v>
      </c>
      <c r="B20" s="227"/>
      <c r="C20" s="111" t="s">
        <v>81</v>
      </c>
      <c r="D20" s="113">
        <v>65.953401222343174</v>
      </c>
      <c r="E20" s="113">
        <v>62.291769184898023</v>
      </c>
      <c r="F20" s="113">
        <v>63.519177190360999</v>
      </c>
      <c r="G20" s="113">
        <v>59.5664729799146</v>
      </c>
      <c r="H20" s="113">
        <v>62.291178778064463</v>
      </c>
      <c r="I20" s="113">
        <v>62.265755790308773</v>
      </c>
      <c r="J20" s="113">
        <v>64.565441571802396</v>
      </c>
      <c r="K20" s="113">
        <v>65.298239688095677</v>
      </c>
      <c r="L20" s="113">
        <v>66.364577767017281</v>
      </c>
      <c r="M20" s="113">
        <v>62.5194144116034</v>
      </c>
      <c r="N20" s="113">
        <v>58.065119991749739</v>
      </c>
      <c r="O20" s="113">
        <v>57.54050792681651</v>
      </c>
      <c r="P20" s="113">
        <v>54.999224340377658</v>
      </c>
      <c r="Q20" s="113">
        <v>53.666723076577618</v>
      </c>
      <c r="R20" s="113">
        <v>53.745679001351107</v>
      </c>
      <c r="S20" s="113">
        <v>55.37262933233459</v>
      </c>
      <c r="T20" s="113">
        <v>58.212824220793202</v>
      </c>
    </row>
    <row r="21" spans="1:20" ht="13.5">
      <c r="A21" s="112" t="s">
        <v>18</v>
      </c>
      <c r="B21" s="227"/>
      <c r="C21" s="111" t="s">
        <v>81</v>
      </c>
      <c r="D21" s="114">
        <v>34.858698064081132</v>
      </c>
      <c r="E21" s="114">
        <v>33.77080312617958</v>
      </c>
      <c r="F21" s="114">
        <v>29.095825567799569</v>
      </c>
      <c r="G21" s="114">
        <v>31.177323062499159</v>
      </c>
      <c r="H21" s="114">
        <v>29.135489294483421</v>
      </c>
      <c r="I21" s="114">
        <v>31.077571665635048</v>
      </c>
      <c r="J21" s="114">
        <v>31.754228351055382</v>
      </c>
      <c r="K21" s="114">
        <v>34.5589794645783</v>
      </c>
      <c r="L21" s="114">
        <v>36.526815006696523</v>
      </c>
      <c r="M21" s="114">
        <v>29.076011482739681</v>
      </c>
      <c r="N21" s="114">
        <v>26.068380597057828</v>
      </c>
      <c r="O21" s="114">
        <v>31.881278787274301</v>
      </c>
      <c r="P21" s="114">
        <v>33.698117280311003</v>
      </c>
      <c r="Q21" s="114">
        <v>33.397556818811012</v>
      </c>
      <c r="R21" s="114">
        <v>34.3952857851651</v>
      </c>
      <c r="S21" s="114">
        <v>37.414218827659269</v>
      </c>
      <c r="T21" s="114">
        <v>38.610547432207021</v>
      </c>
    </row>
    <row r="22" spans="1:20" ht="13.5">
      <c r="A22" s="112" t="s">
        <v>17</v>
      </c>
      <c r="B22" s="227"/>
      <c r="C22" s="111" t="s">
        <v>81</v>
      </c>
      <c r="D22" s="113">
        <v>42.878787878787882</v>
      </c>
      <c r="E22" s="113">
        <v>43.531202435312032</v>
      </c>
      <c r="F22" s="113">
        <v>42.419601837672282</v>
      </c>
      <c r="G22" s="113">
        <v>41.384615384615387</v>
      </c>
      <c r="H22" s="113">
        <v>41.321044546850999</v>
      </c>
      <c r="I22" s="113">
        <v>42.113323124042878</v>
      </c>
      <c r="J22" s="113">
        <v>44.140030441400299</v>
      </c>
      <c r="K22" s="113">
        <v>46.352583586626139</v>
      </c>
      <c r="L22" s="113">
        <v>46.433990895295899</v>
      </c>
      <c r="M22" s="113">
        <v>38.543247344461307</v>
      </c>
      <c r="N22" s="113">
        <v>40.454545454545453</v>
      </c>
      <c r="O22" s="113">
        <v>42.33687405159332</v>
      </c>
      <c r="P22" s="113">
        <v>43.333333333333343</v>
      </c>
      <c r="Q22" s="113">
        <v>40.182648401826476</v>
      </c>
      <c r="R22" s="113">
        <v>43.01075268817204</v>
      </c>
      <c r="S22" s="113">
        <v>42.391304347826093</v>
      </c>
      <c r="T22" s="113">
        <v>43.2927025107997</v>
      </c>
    </row>
    <row r="23" spans="1:20" ht="13.5">
      <c r="A23" s="112" t="s">
        <v>25</v>
      </c>
      <c r="B23" s="227"/>
      <c r="C23" s="111" t="s">
        <v>81</v>
      </c>
      <c r="D23" s="114">
        <v>23.235769655828388</v>
      </c>
      <c r="E23" s="114">
        <v>24.284199748657009</v>
      </c>
      <c r="F23" s="114">
        <v>24.090249513795939</v>
      </c>
      <c r="G23" s="114">
        <v>31.154257841268581</v>
      </c>
      <c r="H23" s="114">
        <v>30.610076956074561</v>
      </c>
      <c r="I23" s="114">
        <v>30.34824499141466</v>
      </c>
      <c r="J23" s="114">
        <v>29.956232352327721</v>
      </c>
      <c r="K23" s="114">
        <v>31.182639037303289</v>
      </c>
      <c r="L23" s="114">
        <v>31.432314196407649</v>
      </c>
      <c r="M23" s="114">
        <v>30.483250270958582</v>
      </c>
      <c r="N23" s="114">
        <v>30.132735943747409</v>
      </c>
      <c r="O23" s="114">
        <v>29.61197397723317</v>
      </c>
      <c r="P23" s="114">
        <v>28.557956646361269</v>
      </c>
      <c r="Q23" s="114">
        <v>28.364215570104051</v>
      </c>
      <c r="R23" s="114">
        <v>28.423233606578389</v>
      </c>
      <c r="S23" s="114">
        <v>28.373917414403039</v>
      </c>
      <c r="T23" s="114">
        <v>28.238263859727361</v>
      </c>
    </row>
    <row r="24" spans="1:20" ht="13.5">
      <c r="A24" s="112" t="s">
        <v>15</v>
      </c>
      <c r="B24" s="227"/>
      <c r="C24" s="111" t="s">
        <v>81</v>
      </c>
      <c r="D24" s="113">
        <v>47.157681028648767</v>
      </c>
      <c r="E24" s="113">
        <v>47.028481722359267</v>
      </c>
      <c r="F24" s="113">
        <v>44.802748226950357</v>
      </c>
      <c r="G24" s="113">
        <v>42.416225749559082</v>
      </c>
      <c r="H24" s="113">
        <v>41.943844492440597</v>
      </c>
      <c r="I24" s="113">
        <v>42.573852601451492</v>
      </c>
      <c r="J24" s="113">
        <v>44.013612457461072</v>
      </c>
      <c r="K24" s="113">
        <v>45.943983402489621</v>
      </c>
      <c r="L24" s="113">
        <v>47.191484877226273</v>
      </c>
      <c r="M24" s="113">
        <v>46.552462526766597</v>
      </c>
      <c r="N24" s="113">
        <v>46.814798598949217</v>
      </c>
      <c r="O24" s="113">
        <v>48.182441700960219</v>
      </c>
      <c r="P24" s="113">
        <v>46.624985527382186</v>
      </c>
      <c r="Q24" s="113">
        <v>46.854130052724081</v>
      </c>
      <c r="R24" s="113">
        <v>46.075650118203313</v>
      </c>
      <c r="S24" s="113">
        <v>45.290244994373957</v>
      </c>
      <c r="T24" s="113">
        <v>45.818378040761957</v>
      </c>
    </row>
    <row r="25" spans="1:20" ht="13.5">
      <c r="A25" s="112" t="s">
        <v>38</v>
      </c>
      <c r="B25" s="227"/>
      <c r="C25" s="111" t="s">
        <v>81</v>
      </c>
      <c r="D25" s="114">
        <v>27.59743358285548</v>
      </c>
      <c r="E25" s="114">
        <v>26.2087614469655</v>
      </c>
      <c r="F25" s="114">
        <v>26.46551878284777</v>
      </c>
      <c r="G25" s="114">
        <v>25.236122422432551</v>
      </c>
      <c r="H25" s="114">
        <v>26.898649960083009</v>
      </c>
      <c r="I25" s="114">
        <v>25.005625860792229</v>
      </c>
      <c r="J25" s="114">
        <v>24.15146145900437</v>
      </c>
      <c r="K25" s="114">
        <v>23.951366245337191</v>
      </c>
      <c r="L25" s="114">
        <v>23.4806114573034</v>
      </c>
      <c r="M25" s="114">
        <v>22.780710719232541</v>
      </c>
      <c r="N25" s="114">
        <v>20.129897317048961</v>
      </c>
      <c r="O25" s="114">
        <v>16.10404172993616</v>
      </c>
      <c r="P25" s="114">
        <v>13.0185673552532</v>
      </c>
      <c r="Q25" s="114">
        <v>11.84047059790606</v>
      </c>
      <c r="R25" s="114">
        <v>13.33623200188079</v>
      </c>
      <c r="S25" s="114">
        <v>13.03044004600962</v>
      </c>
      <c r="T25" s="114">
        <v>12.986858144408689</v>
      </c>
    </row>
    <row r="26" spans="1:20" ht="13.5">
      <c r="A26" s="112" t="s">
        <v>27</v>
      </c>
      <c r="B26" s="227"/>
      <c r="C26" s="111" t="s">
        <v>81</v>
      </c>
      <c r="D26" s="113">
        <v>32.471362374901013</v>
      </c>
      <c r="E26" s="113">
        <v>30.69691784112857</v>
      </c>
      <c r="F26" s="113">
        <v>28.518383469111189</v>
      </c>
      <c r="G26" s="113">
        <v>26.70121731649083</v>
      </c>
      <c r="H26" s="113">
        <v>23.59203872040705</v>
      </c>
      <c r="I26" s="113">
        <v>21.833202202989771</v>
      </c>
      <c r="J26" s="113">
        <v>21.604150443293999</v>
      </c>
      <c r="K26" s="113">
        <v>21.091731855255599</v>
      </c>
      <c r="L26" s="113">
        <v>20.232063555425569</v>
      </c>
      <c r="M26" s="113">
        <v>18.152496862559801</v>
      </c>
      <c r="N26" s="113">
        <v>18.25184178273452</v>
      </c>
      <c r="O26" s="113">
        <v>17.97153104509416</v>
      </c>
      <c r="P26" s="113">
        <v>18.450342588228722</v>
      </c>
      <c r="Q26" s="113">
        <v>20.111488323085808</v>
      </c>
      <c r="R26" s="113">
        <v>23.499555069744218</v>
      </c>
      <c r="S26" s="113">
        <v>25.658433954761801</v>
      </c>
      <c r="T26" s="113">
        <v>28.116653501687381</v>
      </c>
    </row>
    <row r="27" spans="1:20" ht="13.5">
      <c r="A27" s="112" t="s">
        <v>8</v>
      </c>
      <c r="B27" s="227"/>
      <c r="C27" s="111" t="s">
        <v>81</v>
      </c>
      <c r="D27" s="114">
        <v>68.243424094216124</v>
      </c>
      <c r="E27" s="114">
        <v>66.764175320559687</v>
      </c>
      <c r="F27" s="114">
        <v>59.392995724277696</v>
      </c>
      <c r="G27" s="114">
        <v>68.094861228611194</v>
      </c>
      <c r="H27" s="114">
        <v>66.290220646827677</v>
      </c>
      <c r="I27" s="114">
        <v>71.574419427731343</v>
      </c>
      <c r="J27" s="114">
        <v>72.872340425531917</v>
      </c>
      <c r="K27" s="114">
        <v>74.303991811668382</v>
      </c>
      <c r="L27" s="114">
        <v>72.128046200184187</v>
      </c>
      <c r="M27" s="114">
        <v>61.66905550338555</v>
      </c>
      <c r="N27" s="114">
        <v>62.059957188815893</v>
      </c>
      <c r="O27" s="114">
        <v>63.257742014142892</v>
      </c>
      <c r="P27" s="114">
        <v>65.973214617746763</v>
      </c>
      <c r="Q27" s="114">
        <v>70.422755861062029</v>
      </c>
      <c r="R27" s="114">
        <v>69.707593976264874</v>
      </c>
      <c r="S27" s="114">
        <v>72.60575553861247</v>
      </c>
      <c r="T27" s="114">
        <v>77.12335668670211</v>
      </c>
    </row>
    <row r="28" spans="1:20" ht="13.5">
      <c r="A28" s="112" t="s">
        <v>29</v>
      </c>
      <c r="B28" s="227"/>
      <c r="C28" s="111" t="s">
        <v>81</v>
      </c>
      <c r="D28" s="113">
        <v>49.329172111685672</v>
      </c>
      <c r="E28" s="113">
        <v>48.159173365186739</v>
      </c>
      <c r="F28" s="113">
        <v>45.859971475843729</v>
      </c>
      <c r="G28" s="113">
        <v>46.153844590803658</v>
      </c>
      <c r="H28" s="113">
        <v>46.208418567129229</v>
      </c>
      <c r="I28" s="113">
        <v>47.841214631969969</v>
      </c>
      <c r="J28" s="113">
        <v>49.341690294470467</v>
      </c>
      <c r="K28" s="113">
        <v>50.414466417176847</v>
      </c>
      <c r="L28" s="113">
        <v>47.339229464308083</v>
      </c>
      <c r="M28" s="113">
        <v>37.461489597652161</v>
      </c>
      <c r="N28" s="113">
        <v>31.931818133965582</v>
      </c>
      <c r="O28" s="113">
        <v>29.441186380611999</v>
      </c>
      <c r="P28" s="113">
        <v>27.895211871938869</v>
      </c>
      <c r="Q28" s="113">
        <v>28.81768804013133</v>
      </c>
      <c r="R28" s="113">
        <v>27.231033697532801</v>
      </c>
      <c r="S28" s="113">
        <v>28.04171571145924</v>
      </c>
      <c r="T28" s="113">
        <v>32.57297487066532</v>
      </c>
    </row>
    <row r="29" spans="1:20" ht="13.5">
      <c r="A29" s="112" t="s">
        <v>47</v>
      </c>
      <c r="B29" s="227"/>
      <c r="C29" s="111" t="s">
        <v>81</v>
      </c>
      <c r="D29" s="114">
        <v>48.082561276940233</v>
      </c>
      <c r="E29" s="114">
        <v>46.526134431736679</v>
      </c>
      <c r="F29" s="114">
        <v>42.162488864365457</v>
      </c>
      <c r="G29" s="114">
        <v>41.387366954445049</v>
      </c>
      <c r="H29" s="114">
        <v>43.005336900093901</v>
      </c>
      <c r="I29" s="114">
        <v>45.686000907806772</v>
      </c>
      <c r="J29" s="114">
        <v>45.713223488542653</v>
      </c>
      <c r="K29" s="114">
        <v>46.439020901066307</v>
      </c>
      <c r="L29" s="114">
        <v>47.264973792037537</v>
      </c>
      <c r="M29" s="114">
        <v>44.932581730390247</v>
      </c>
      <c r="N29" s="114">
        <v>45.077336034198773</v>
      </c>
      <c r="O29" s="114">
        <v>44.433333256135079</v>
      </c>
      <c r="P29" s="114">
        <v>43.508010393191142</v>
      </c>
      <c r="Q29" s="114">
        <v>44.389724080310707</v>
      </c>
      <c r="R29" s="114">
        <v>44.464805693276162</v>
      </c>
      <c r="S29" s="114">
        <v>44.413233375085603</v>
      </c>
      <c r="T29" s="114">
        <v>44.293919288017683</v>
      </c>
    </row>
    <row r="30" spans="1:20" ht="13.5">
      <c r="A30" s="112" t="s">
        <v>31</v>
      </c>
      <c r="B30" s="227"/>
      <c r="C30" s="111" t="s">
        <v>81</v>
      </c>
      <c r="D30" s="113">
        <v>27.776210608741749</v>
      </c>
      <c r="E30" s="113">
        <v>27.42948565741192</v>
      </c>
      <c r="F30" s="113">
        <v>26.730531520395552</v>
      </c>
      <c r="G30" s="113">
        <v>25.994574758831391</v>
      </c>
      <c r="H30" s="113">
        <v>27.29837456469771</v>
      </c>
      <c r="I30" s="113">
        <v>25.48330053177504</v>
      </c>
      <c r="J30" s="113">
        <v>25.307719766258991</v>
      </c>
      <c r="K30" s="113">
        <v>24.54756899378636</v>
      </c>
      <c r="L30" s="113">
        <v>24.226355760449721</v>
      </c>
      <c r="M30" s="113">
        <v>21.535681746216142</v>
      </c>
      <c r="N30" s="113">
        <v>20.248212116957991</v>
      </c>
      <c r="O30" s="113">
        <v>19.206081253721571</v>
      </c>
      <c r="P30" s="113">
        <v>18.471292754239901</v>
      </c>
      <c r="Q30" s="113">
        <v>16.273234631155798</v>
      </c>
      <c r="R30" s="113">
        <v>15.5576267915184</v>
      </c>
      <c r="S30" s="113">
        <v>15.627072630402861</v>
      </c>
      <c r="T30" s="113">
        <v>16.557616630587638</v>
      </c>
    </row>
    <row r="31" spans="1:20" ht="13.5">
      <c r="A31" s="112" t="s">
        <v>14</v>
      </c>
      <c r="B31" s="227"/>
      <c r="C31" s="111" t="s">
        <v>81</v>
      </c>
      <c r="D31" s="114">
        <v>42.707045735475887</v>
      </c>
      <c r="E31" s="114">
        <v>41.95804195804196</v>
      </c>
      <c r="F31" s="114">
        <v>40.980392156862742</v>
      </c>
      <c r="G31" s="114">
        <v>40.254521098459477</v>
      </c>
      <c r="H31" s="114">
        <v>39.986282578875169</v>
      </c>
      <c r="I31" s="114">
        <v>40.88669950738916</v>
      </c>
      <c r="J31" s="114">
        <v>41.396688264938803</v>
      </c>
      <c r="K31" s="114">
        <v>41.427520235467263</v>
      </c>
      <c r="L31" s="114">
        <v>41.366366366366357</v>
      </c>
      <c r="M31" s="114">
        <v>39.892802450229709</v>
      </c>
      <c r="N31" s="114">
        <v>39.157566302652107</v>
      </c>
      <c r="O31" s="114">
        <v>39.068994181213633</v>
      </c>
      <c r="P31" s="114">
        <v>38.461538461538467</v>
      </c>
      <c r="Q31" s="114">
        <v>39.690301548492258</v>
      </c>
      <c r="R31" s="114">
        <v>40.294840294840299</v>
      </c>
      <c r="S31" s="114">
        <v>40.655737704918032</v>
      </c>
      <c r="T31" s="114">
        <v>42.471358428805239</v>
      </c>
    </row>
    <row r="32" spans="1:20" ht="13.5">
      <c r="A32" s="112" t="s">
        <v>20</v>
      </c>
      <c r="B32" s="227"/>
      <c r="C32" s="111" t="s">
        <v>81</v>
      </c>
      <c r="D32" s="113">
        <v>29.43737248929629</v>
      </c>
      <c r="E32" s="113">
        <v>30.093205139513689</v>
      </c>
      <c r="F32" s="113">
        <v>31.467723295360731</v>
      </c>
      <c r="G32" s="113">
        <v>30.80040526849038</v>
      </c>
      <c r="H32" s="113">
        <v>31.197227473219911</v>
      </c>
      <c r="I32" s="113">
        <v>29.87027858206147</v>
      </c>
      <c r="J32" s="113">
        <v>27.17700150426208</v>
      </c>
      <c r="K32" s="113">
        <v>25.682047827551362</v>
      </c>
      <c r="L32" s="113">
        <v>23.800675675675681</v>
      </c>
      <c r="M32" s="113">
        <v>22.90192113245703</v>
      </c>
      <c r="N32" s="113">
        <v>22.997156715169758</v>
      </c>
      <c r="O32" s="113">
        <v>23.05339450761354</v>
      </c>
      <c r="P32" s="113">
        <v>24.238998656574591</v>
      </c>
      <c r="Q32" s="113">
        <v>24.153842705417109</v>
      </c>
      <c r="R32" s="113">
        <v>25.77177075890749</v>
      </c>
      <c r="S32" s="113">
        <v>26.9029554547819</v>
      </c>
      <c r="T32" s="113">
        <v>27.230433144815919</v>
      </c>
    </row>
    <row r="33" spans="1:20" ht="13.5">
      <c r="A33" s="112" t="s">
        <v>83</v>
      </c>
      <c r="B33" s="227"/>
      <c r="C33" s="111" t="s">
        <v>81</v>
      </c>
      <c r="D33" s="114">
        <v>29.163857963404791</v>
      </c>
      <c r="E33" s="114">
        <v>28.19315089424618</v>
      </c>
      <c r="F33" s="114">
        <v>30.755683997238808</v>
      </c>
      <c r="G33" s="114">
        <v>30.572693671169741</v>
      </c>
      <c r="H33" s="114">
        <v>30.399329284213199</v>
      </c>
      <c r="I33" s="114">
        <v>32.248966793454322</v>
      </c>
      <c r="J33" s="114">
        <v>35.295852109577602</v>
      </c>
      <c r="K33" s="114">
        <v>38.115839977849951</v>
      </c>
      <c r="L33" s="114">
        <v>37.011208992793577</v>
      </c>
      <c r="M33" s="114">
        <v>27.483841818970269</v>
      </c>
      <c r="N33" s="114">
        <v>25.37522369132175</v>
      </c>
      <c r="O33" s="114">
        <v>25.844406992784851</v>
      </c>
      <c r="P33" s="114">
        <v>28.690328764985491</v>
      </c>
      <c r="Q33" s="114">
        <v>30.224708075759079</v>
      </c>
      <c r="R33" s="114">
        <v>32.477461865869358</v>
      </c>
      <c r="S33" s="114">
        <v>34.536186032696001</v>
      </c>
      <c r="T33" s="114">
        <v>32.970089055189149</v>
      </c>
    </row>
    <row r="34" spans="1:20" ht="21">
      <c r="A34" s="112" t="s">
        <v>33</v>
      </c>
      <c r="B34" s="227"/>
      <c r="C34" s="111" t="s">
        <v>81</v>
      </c>
      <c r="D34" s="113">
        <v>31.84944537699101</v>
      </c>
      <c r="E34" s="113">
        <v>32.278513256345839</v>
      </c>
      <c r="F34" s="113">
        <v>32.286232454951033</v>
      </c>
      <c r="G34" s="113">
        <v>27.034809690538349</v>
      </c>
      <c r="H34" s="113">
        <v>23.27144568000055</v>
      </c>
      <c r="I34" s="113">
        <v>24.885330447106458</v>
      </c>
      <c r="J34" s="113">
        <v>23.317560961846439</v>
      </c>
      <c r="K34" s="113">
        <v>22.470385754025241</v>
      </c>
      <c r="L34" s="113">
        <v>23.836092549198071</v>
      </c>
      <c r="M34" s="113">
        <v>26.725569791446219</v>
      </c>
      <c r="N34" s="113">
        <v>21.205691004107219</v>
      </c>
      <c r="O34" s="113">
        <v>20.69687222204378</v>
      </c>
      <c r="P34" s="113">
        <v>21.746627037878181</v>
      </c>
      <c r="Q34" s="113">
        <v>21.878935923578329</v>
      </c>
      <c r="R34" s="113">
        <v>20.363498920255971</v>
      </c>
      <c r="S34" s="113">
        <v>29.08114121966597</v>
      </c>
      <c r="T34" s="113">
        <v>25.686381923028289</v>
      </c>
    </row>
    <row r="35" spans="1:20" ht="13.5">
      <c r="A35" s="112" t="s">
        <v>30</v>
      </c>
      <c r="B35" s="227"/>
      <c r="C35" s="111" t="s">
        <v>81</v>
      </c>
      <c r="D35" s="114">
        <v>48.902849353792497</v>
      </c>
      <c r="E35" s="114">
        <v>47.155349490567481</v>
      </c>
      <c r="F35" s="114">
        <v>45.393287827756403</v>
      </c>
      <c r="G35" s="114">
        <v>44.110883804501668</v>
      </c>
      <c r="H35" s="114">
        <v>44.339245187471157</v>
      </c>
      <c r="I35" s="114">
        <v>44.571396999335548</v>
      </c>
      <c r="J35" s="114">
        <v>44.972978396518712</v>
      </c>
      <c r="K35" s="114">
        <v>44.88607621579083</v>
      </c>
      <c r="L35" s="114">
        <v>44.073101781129758</v>
      </c>
      <c r="M35" s="114">
        <v>42.198688371186002</v>
      </c>
      <c r="N35" s="114">
        <v>42.487000387006077</v>
      </c>
      <c r="O35" s="114">
        <v>42.273670404001898</v>
      </c>
      <c r="P35" s="114">
        <v>42.796090652614659</v>
      </c>
      <c r="Q35" s="114">
        <v>41.972142254460913</v>
      </c>
      <c r="R35" s="114">
        <v>41.244494072184771</v>
      </c>
      <c r="S35" s="114">
        <v>40.960991354981857</v>
      </c>
      <c r="T35" s="114">
        <v>40.80406587889113</v>
      </c>
    </row>
    <row r="36" spans="1:20" ht="21">
      <c r="A36" s="112" t="s">
        <v>48</v>
      </c>
      <c r="B36" s="227"/>
      <c r="C36" s="111" t="s">
        <v>81</v>
      </c>
      <c r="D36" s="113">
        <v>66.488794023479187</v>
      </c>
      <c r="E36" s="113">
        <v>70.021186440677965</v>
      </c>
      <c r="F36" s="113">
        <v>69.533298374410066</v>
      </c>
      <c r="G36" s="113">
        <v>64.653826132222804</v>
      </c>
      <c r="H36" s="113">
        <v>62.052877138413692</v>
      </c>
      <c r="I36" s="113">
        <v>61.693340216830151</v>
      </c>
      <c r="J36" s="113">
        <v>62.827763496143959</v>
      </c>
      <c r="K36" s="113">
        <v>65.474974463738505</v>
      </c>
      <c r="L36" s="113">
        <v>66.750884284992424</v>
      </c>
      <c r="M36" s="113">
        <v>65.297946920380568</v>
      </c>
      <c r="N36" s="113">
        <v>63.010967098703887</v>
      </c>
      <c r="O36" s="113">
        <v>63.550472401790159</v>
      </c>
      <c r="P36" s="113">
        <v>63.315661773865997</v>
      </c>
      <c r="Q36" s="113">
        <v>62.328402920061791</v>
      </c>
      <c r="R36" s="113">
        <v>61.058611340973968</v>
      </c>
      <c r="S36" s="113">
        <v>60.762820259731363</v>
      </c>
      <c r="T36" s="113">
        <v>60.819249719149767</v>
      </c>
    </row>
    <row r="37" spans="1:20" ht="21">
      <c r="A37" s="112" t="s">
        <v>11</v>
      </c>
      <c r="B37" s="227"/>
      <c r="C37" s="111" t="s">
        <v>81</v>
      </c>
      <c r="D37" s="114">
        <v>54.205607245442152</v>
      </c>
      <c r="E37" s="114">
        <v>55.348046392186653</v>
      </c>
      <c r="F37" s="114">
        <v>56.159883258983292</v>
      </c>
      <c r="G37" s="114">
        <v>55.864252907064959</v>
      </c>
      <c r="H37" s="114">
        <v>56.186543648947122</v>
      </c>
      <c r="I37" s="114">
        <v>56.276470076268872</v>
      </c>
      <c r="J37" s="114">
        <v>58.015013019475873</v>
      </c>
      <c r="K37" s="114">
        <v>57.992688306780259</v>
      </c>
      <c r="L37" s="114">
        <v>55.823224332918528</v>
      </c>
      <c r="M37" s="114">
        <v>51.089467556938992</v>
      </c>
      <c r="N37" s="114">
        <v>49.404663952986503</v>
      </c>
      <c r="O37" s="114">
        <v>49.183245103984341</v>
      </c>
      <c r="P37" s="114">
        <v>48.612903471915949</v>
      </c>
      <c r="Q37" s="114">
        <v>49.206858963922592</v>
      </c>
      <c r="R37" s="114">
        <v>51.69811372812412</v>
      </c>
      <c r="S37" s="114">
        <v>53.081298134392021</v>
      </c>
      <c r="T37" s="114">
        <v>54.29816632648938</v>
      </c>
    </row>
    <row r="38" spans="1:20" ht="13.5">
      <c r="A38" s="112" t="s">
        <v>12</v>
      </c>
      <c r="B38" s="227"/>
      <c r="C38" s="111" t="s">
        <v>81</v>
      </c>
      <c r="D38" s="113">
        <v>58.110882956878847</v>
      </c>
      <c r="E38" s="113">
        <v>56.494845360824741</v>
      </c>
      <c r="F38" s="113">
        <v>56.850715746421272</v>
      </c>
      <c r="G38" s="113">
        <v>55.284552845528459</v>
      </c>
      <c r="H38" s="113">
        <v>54.400000000000013</v>
      </c>
      <c r="I38" s="113">
        <v>52.938388159512222</v>
      </c>
      <c r="J38" s="113">
        <v>53.097497842968082</v>
      </c>
      <c r="K38" s="113">
        <v>55.109612141652619</v>
      </c>
      <c r="L38" s="113">
        <v>57.980563333882387</v>
      </c>
      <c r="M38" s="113">
        <v>53.188054882970143</v>
      </c>
      <c r="N38" s="113">
        <v>52.009456264775409</v>
      </c>
      <c r="O38" s="113">
        <v>51.38589467200493</v>
      </c>
      <c r="P38" s="113">
        <v>52.650711905483192</v>
      </c>
      <c r="Q38" s="113">
        <v>52.394536647884763</v>
      </c>
      <c r="R38" s="113">
        <v>50.933254269550233</v>
      </c>
      <c r="S38" s="113">
        <v>51.060651087095252</v>
      </c>
      <c r="T38" s="113">
        <v>49.168786793517157</v>
      </c>
    </row>
    <row r="39" spans="1:20" ht="13.5">
      <c r="A39" s="112" t="s">
        <v>35</v>
      </c>
      <c r="B39" s="227"/>
      <c r="C39" s="111" t="s">
        <v>81</v>
      </c>
      <c r="D39" s="114">
        <v>24.53576341127923</v>
      </c>
      <c r="E39" s="114">
        <v>22.090220385674929</v>
      </c>
      <c r="F39" s="114">
        <v>19.98580234088233</v>
      </c>
      <c r="G39" s="114">
        <v>19.5983379501385</v>
      </c>
      <c r="H39" s="114">
        <v>20.029444756029161</v>
      </c>
      <c r="I39" s="114">
        <v>20.872658372658378</v>
      </c>
      <c r="J39" s="114">
        <v>23.993951682188399</v>
      </c>
      <c r="K39" s="114">
        <v>25.838407868340219</v>
      </c>
      <c r="L39" s="114">
        <v>27.349620581158621</v>
      </c>
      <c r="M39" s="114">
        <v>26.79466257079773</v>
      </c>
      <c r="N39" s="114">
        <v>26.396120672522759</v>
      </c>
      <c r="O39" s="114">
        <v>24.894052467285469</v>
      </c>
      <c r="P39" s="114">
        <v>24.684468103374261</v>
      </c>
      <c r="Q39" s="114">
        <v>24.20502979912456</v>
      </c>
      <c r="R39" s="114">
        <v>25.77883297551157</v>
      </c>
      <c r="S39" s="114">
        <v>26.032047359005752</v>
      </c>
      <c r="T39" s="114">
        <v>28.414657816356879</v>
      </c>
    </row>
    <row r="40" spans="1:20" ht="13.5">
      <c r="A40" s="112" t="s">
        <v>34</v>
      </c>
      <c r="B40" s="227"/>
      <c r="C40" s="111" t="s">
        <v>81</v>
      </c>
      <c r="D40" s="113">
        <v>41.805751445488717</v>
      </c>
      <c r="E40" s="113">
        <v>42.600990047592212</v>
      </c>
      <c r="F40" s="113">
        <v>41.900233073046451</v>
      </c>
      <c r="G40" s="113">
        <v>38.358973688258359</v>
      </c>
      <c r="H40" s="113">
        <v>36.404136840514226</v>
      </c>
      <c r="I40" s="113">
        <v>35.289082638402</v>
      </c>
      <c r="J40" s="113">
        <v>34.78504177755017</v>
      </c>
      <c r="K40" s="113">
        <v>34.420468455065652</v>
      </c>
      <c r="L40" s="113">
        <v>34.067585053521491</v>
      </c>
      <c r="M40" s="113">
        <v>30.84048606641846</v>
      </c>
      <c r="N40" s="113">
        <v>27.906374155580611</v>
      </c>
      <c r="O40" s="113">
        <v>26.603180674966389</v>
      </c>
      <c r="P40" s="113">
        <v>23.018400589218199</v>
      </c>
      <c r="Q40" s="113">
        <v>21.669963188959169</v>
      </c>
      <c r="R40" s="113">
        <v>22.37045107647787</v>
      </c>
      <c r="S40" s="113">
        <v>22.810996939713569</v>
      </c>
      <c r="T40" s="113">
        <v>23.893643844639019</v>
      </c>
    </row>
    <row r="41" spans="1:20" ht="21">
      <c r="A41" s="112" t="s">
        <v>26</v>
      </c>
      <c r="B41" s="227"/>
      <c r="C41" s="111" t="s">
        <v>81</v>
      </c>
      <c r="D41" s="114">
        <v>28.995459076309668</v>
      </c>
      <c r="E41" s="114">
        <v>27.864641501005138</v>
      </c>
      <c r="F41" s="114">
        <v>27.234466718351982</v>
      </c>
      <c r="G41" s="114">
        <v>27.567567567567568</v>
      </c>
      <c r="H41" s="114">
        <v>26.524390243902442</v>
      </c>
      <c r="I41" s="114">
        <v>25.605575868372942</v>
      </c>
      <c r="J41" s="114">
        <v>25.73331775154843</v>
      </c>
      <c r="K41" s="114">
        <v>27.557883851880469</v>
      </c>
      <c r="L41" s="114">
        <v>26.241324238935221</v>
      </c>
      <c r="M41" s="114">
        <v>22.750346723615252</v>
      </c>
      <c r="N41" s="114">
        <v>20.548616568421949</v>
      </c>
      <c r="O41" s="114">
        <v>20.028150238720698</v>
      </c>
      <c r="P41" s="114">
        <v>20.112820747787719</v>
      </c>
      <c r="Q41" s="114">
        <v>20.429320531436819</v>
      </c>
      <c r="R41" s="114">
        <v>21.78780279582762</v>
      </c>
      <c r="S41" s="114">
        <v>23.333712810556982</v>
      </c>
      <c r="T41" s="114">
        <v>25.210634151364459</v>
      </c>
    </row>
    <row r="42" spans="1:20" ht="13.5">
      <c r="A42" s="112" t="s">
        <v>37</v>
      </c>
      <c r="B42" s="227"/>
      <c r="C42" s="111" t="s">
        <v>81</v>
      </c>
      <c r="D42" s="113">
        <v>32.759259102808592</v>
      </c>
      <c r="E42" s="113">
        <v>30.52327562146332</v>
      </c>
      <c r="F42" s="113">
        <v>30.551288340253279</v>
      </c>
      <c r="G42" s="113">
        <v>29.101666720269758</v>
      </c>
      <c r="H42" s="113">
        <v>33.838881634261817</v>
      </c>
      <c r="I42" s="113">
        <v>34.057787233852707</v>
      </c>
      <c r="J42" s="113">
        <v>34.987754775693332</v>
      </c>
      <c r="K42" s="113">
        <v>37.606312501030366</v>
      </c>
      <c r="L42" s="113">
        <v>38.408391906011794</v>
      </c>
      <c r="M42" s="113">
        <v>35.320438228088022</v>
      </c>
      <c r="N42" s="113">
        <v>34.075863498994643</v>
      </c>
      <c r="O42" s="113">
        <v>31.539229553381269</v>
      </c>
      <c r="P42" s="113">
        <v>27.29777980995426</v>
      </c>
      <c r="Q42" s="113">
        <v>26.525023269888219</v>
      </c>
      <c r="R42" s="113">
        <v>26.80910307334241</v>
      </c>
      <c r="S42" s="113">
        <v>29.587909693622731</v>
      </c>
      <c r="T42" s="113">
        <v>28.607000293505561</v>
      </c>
    </row>
    <row r="43" spans="1:20" ht="13.5">
      <c r="A43" s="112" t="s">
        <v>36</v>
      </c>
      <c r="B43" s="227"/>
      <c r="C43" s="111" t="s">
        <v>81</v>
      </c>
      <c r="D43" s="114">
        <v>36.269469370719577</v>
      </c>
      <c r="E43" s="114">
        <v>37.119015905351411</v>
      </c>
      <c r="F43" s="114">
        <v>37.393365884023652</v>
      </c>
      <c r="G43" s="114">
        <v>37.770512278160354</v>
      </c>
      <c r="H43" s="114">
        <v>38.544447917522412</v>
      </c>
      <c r="I43" s="114">
        <v>42.108991965505297</v>
      </c>
      <c r="J43" s="114">
        <v>43.276428225003762</v>
      </c>
      <c r="K43" s="114">
        <v>43.005778682471551</v>
      </c>
      <c r="L43" s="114">
        <v>39.617457889422667</v>
      </c>
      <c r="M43" s="114">
        <v>30.800111270000979</v>
      </c>
      <c r="N43" s="114">
        <v>27.428686331579041</v>
      </c>
      <c r="O43" s="114">
        <v>24.187155722504919</v>
      </c>
      <c r="P43" s="114">
        <v>20.25076610274575</v>
      </c>
      <c r="Q43" s="114">
        <v>18.56369875628522</v>
      </c>
      <c r="R43" s="114">
        <v>18.529767164973052</v>
      </c>
      <c r="S43" s="114">
        <v>20.028594928639109</v>
      </c>
      <c r="T43" s="114">
        <v>20.52706961901881</v>
      </c>
    </row>
    <row r="44" spans="1:20" ht="13.5">
      <c r="A44" s="112" t="s">
        <v>10</v>
      </c>
      <c r="B44" s="227"/>
      <c r="C44" s="111" t="s">
        <v>81</v>
      </c>
      <c r="D44" s="113">
        <v>46.670293797606092</v>
      </c>
      <c r="E44" s="113">
        <v>48.698481561822128</v>
      </c>
      <c r="F44" s="113">
        <v>47.916219119226639</v>
      </c>
      <c r="G44" s="113">
        <v>46.065677966101703</v>
      </c>
      <c r="H44" s="113">
        <v>44.005393071976769</v>
      </c>
      <c r="I44" s="113">
        <v>43.29603255340794</v>
      </c>
      <c r="J44" s="113">
        <v>44.774792572105888</v>
      </c>
      <c r="K44" s="113">
        <v>42.071497157618353</v>
      </c>
      <c r="L44" s="113">
        <v>42.034774825545732</v>
      </c>
      <c r="M44" s="113">
        <v>38.149669583854262</v>
      </c>
      <c r="N44" s="113">
        <v>38.640012845215168</v>
      </c>
      <c r="O44" s="113">
        <v>40.808616670685637</v>
      </c>
      <c r="P44" s="113">
        <v>40.043728237104212</v>
      </c>
      <c r="Q44" s="113">
        <v>41.543754376711739</v>
      </c>
      <c r="R44" s="113">
        <v>42.612598426734387</v>
      </c>
      <c r="S44" s="113">
        <v>43.722029150664348</v>
      </c>
      <c r="T44" s="113">
        <v>44.349241020697541</v>
      </c>
    </row>
    <row r="45" spans="1:20" ht="21">
      <c r="A45" s="112" t="s">
        <v>9</v>
      </c>
      <c r="B45" s="227"/>
      <c r="C45" s="111" t="s">
        <v>81</v>
      </c>
      <c r="D45" s="114">
        <v>65.001265001072071</v>
      </c>
      <c r="E45" s="114">
        <v>63.954040014318217</v>
      </c>
      <c r="F45" s="114">
        <v>65.394652769712621</v>
      </c>
      <c r="G45" s="114">
        <v>63.459742952585039</v>
      </c>
      <c r="H45" s="114">
        <v>61.887565068300283</v>
      </c>
      <c r="I45" s="114">
        <v>59.903200796939913</v>
      </c>
      <c r="J45" s="114">
        <v>63.332627421904988</v>
      </c>
      <c r="K45" s="114">
        <v>62.600056522451467</v>
      </c>
      <c r="L45" s="114">
        <v>62.420494258246471</v>
      </c>
      <c r="M45" s="114">
        <v>61.586451122689027</v>
      </c>
      <c r="N45" s="114">
        <v>62.514223800962753</v>
      </c>
      <c r="O45" s="114">
        <v>63.258873959890508</v>
      </c>
      <c r="P45" s="114">
        <v>61.954318332376083</v>
      </c>
      <c r="Q45" s="114">
        <v>62.063323649297189</v>
      </c>
      <c r="R45" s="114">
        <v>62.064921554139559</v>
      </c>
      <c r="S45" s="114">
        <v>61.565089583480983</v>
      </c>
      <c r="T45" s="114">
        <v>62.487545637745271</v>
      </c>
    </row>
    <row r="46" spans="1:20" ht="13.5">
      <c r="A46" s="112" t="s">
        <v>39</v>
      </c>
      <c r="B46" s="227"/>
      <c r="C46" s="111" t="s">
        <v>81</v>
      </c>
      <c r="D46" s="113">
        <v>36.97055581798142</v>
      </c>
      <c r="E46" s="113">
        <v>35.282018827624398</v>
      </c>
      <c r="F46" s="113">
        <v>33.029794712037699</v>
      </c>
      <c r="G46" s="113">
        <v>30.513814832767821</v>
      </c>
      <c r="H46" s="113">
        <v>30.016891891891891</v>
      </c>
      <c r="I46" s="113">
        <v>30.228799863910861</v>
      </c>
      <c r="J46" s="113">
        <v>30.271613400736872</v>
      </c>
      <c r="K46" s="113">
        <v>30.156263489596821</v>
      </c>
      <c r="L46" s="113">
        <v>30.313315926892962</v>
      </c>
      <c r="M46" s="113">
        <v>28.90896455872133</v>
      </c>
      <c r="N46" s="113">
        <v>29.999133974192429</v>
      </c>
      <c r="O46" s="113">
        <v>32.05306051673314</v>
      </c>
      <c r="P46" s="113">
        <v>31.510281665802658</v>
      </c>
      <c r="Q46" s="113">
        <v>32.240767966790621</v>
      </c>
      <c r="R46" s="113">
        <v>33.520982599795289</v>
      </c>
      <c r="S46" s="113">
        <v>34.228813559322042</v>
      </c>
      <c r="T46" s="113">
        <v>34.09877585479105</v>
      </c>
    </row>
    <row r="47" spans="1:20" ht="21">
      <c r="A47" s="112" t="s">
        <v>19</v>
      </c>
      <c r="B47" s="227"/>
      <c r="C47" s="111" t="s">
        <v>81</v>
      </c>
      <c r="D47" s="114">
        <v>61.501210653753027</v>
      </c>
      <c r="E47" s="114">
        <v>61.049461001902351</v>
      </c>
      <c r="F47" s="114">
        <v>61.116384996905367</v>
      </c>
      <c r="G47" s="114">
        <v>59.77797030224977</v>
      </c>
      <c r="H47" s="114">
        <v>60.022974166849274</v>
      </c>
      <c r="I47" s="114">
        <v>58.803391333286832</v>
      </c>
      <c r="J47" s="114">
        <v>57.684374702386577</v>
      </c>
      <c r="K47" s="114">
        <v>56.369806421051173</v>
      </c>
      <c r="L47" s="114">
        <v>56.137546569030746</v>
      </c>
      <c r="M47" s="114">
        <v>51.541270478219388</v>
      </c>
      <c r="N47" s="114">
        <v>50.207283100267382</v>
      </c>
      <c r="O47" s="114">
        <v>49.600240582162172</v>
      </c>
      <c r="P47" s="114">
        <v>49.57824908041799</v>
      </c>
      <c r="Q47" s="114">
        <v>48.470484350153477</v>
      </c>
      <c r="R47" s="114">
        <v>51.197653671696763</v>
      </c>
      <c r="S47" s="114">
        <v>52.498170353586097</v>
      </c>
      <c r="T47" s="114">
        <v>53.746430460647147</v>
      </c>
    </row>
    <row r="48" spans="1:20" ht="21">
      <c r="A48" s="112" t="s">
        <v>24</v>
      </c>
      <c r="B48" s="227"/>
      <c r="C48" s="111" t="s">
        <v>81</v>
      </c>
      <c r="D48" s="113">
        <v>59.662809724170167</v>
      </c>
      <c r="E48" s="113">
        <v>57.714187209101873</v>
      </c>
      <c r="F48" s="113">
        <v>55.692943240337279</v>
      </c>
      <c r="G48" s="113">
        <v>53.904008468202463</v>
      </c>
      <c r="H48" s="113">
        <v>53.898956617243279</v>
      </c>
      <c r="I48" s="113">
        <v>53.907400338114201</v>
      </c>
      <c r="J48" s="113">
        <v>54.249905256889178</v>
      </c>
      <c r="K48" s="113">
        <v>53.127506014434637</v>
      </c>
      <c r="L48" s="113">
        <v>51.227190267847611</v>
      </c>
      <c r="M48" s="113">
        <v>46.851043441226572</v>
      </c>
      <c r="N48" s="113">
        <v>45.001054073996002</v>
      </c>
      <c r="O48" s="113">
        <v>45.45264149955495</v>
      </c>
      <c r="P48" s="113">
        <v>45.984065183198823</v>
      </c>
      <c r="Q48" s="113">
        <v>46.490731204943359</v>
      </c>
      <c r="R48" s="113">
        <v>47.638974994833653</v>
      </c>
      <c r="S48" s="113">
        <v>48.603265094584089</v>
      </c>
      <c r="T48" s="113">
        <v>49.414580839881353</v>
      </c>
    </row>
    <row r="49" spans="1:20" ht="21">
      <c r="A49" s="112" t="s">
        <v>84</v>
      </c>
      <c r="B49" s="227"/>
      <c r="C49" s="111" t="s">
        <v>81</v>
      </c>
      <c r="D49" s="114">
        <v>45.308805611624443</v>
      </c>
      <c r="E49" s="114">
        <v>44.472354803461698</v>
      </c>
      <c r="F49" s="114">
        <v>43.402039920978993</v>
      </c>
      <c r="G49" s="114">
        <v>42.601503415422272</v>
      </c>
      <c r="H49" s="114">
        <v>42.731576887680163</v>
      </c>
      <c r="I49" s="114">
        <v>42.941940747565553</v>
      </c>
      <c r="J49" s="114">
        <v>43.353726393894583</v>
      </c>
      <c r="K49" s="114">
        <v>43.38147160716899</v>
      </c>
      <c r="L49" s="114">
        <v>42.877089808273233</v>
      </c>
      <c r="M49" s="114">
        <v>40.143357070782017</v>
      </c>
      <c r="N49" s="114">
        <v>39.467580214574021</v>
      </c>
      <c r="O49" s="114">
        <v>39.610358158310532</v>
      </c>
      <c r="P49" s="114">
        <v>39.42356713667683</v>
      </c>
      <c r="Q49" s="114">
        <v>39.399037341156109</v>
      </c>
      <c r="R49" s="114">
        <v>39.974342737540233</v>
      </c>
      <c r="S49" s="114">
        <v>40.472165017115842</v>
      </c>
      <c r="T49" s="114">
        <v>41.064989744102242</v>
      </c>
    </row>
    <row r="50" spans="1:20" ht="13.5">
      <c r="A50" s="112" t="s">
        <v>85</v>
      </c>
      <c r="B50" s="227"/>
      <c r="C50" s="111" t="s">
        <v>81</v>
      </c>
      <c r="D50" s="113" t="s">
        <v>86</v>
      </c>
      <c r="E50" s="113">
        <v>41.366868691700702</v>
      </c>
      <c r="F50" s="113">
        <v>41.095369749344677</v>
      </c>
      <c r="G50" s="113">
        <v>42.394405353678629</v>
      </c>
      <c r="H50" s="113">
        <v>40.384410395805091</v>
      </c>
      <c r="I50" s="113">
        <v>40.568649694226657</v>
      </c>
      <c r="J50" s="113" t="s">
        <v>86</v>
      </c>
      <c r="K50" s="113">
        <v>37.975013075682028</v>
      </c>
      <c r="L50" s="113">
        <v>37.305751185466832</v>
      </c>
      <c r="M50" s="113">
        <v>39.860491666870061</v>
      </c>
      <c r="N50" s="113">
        <v>40.77380881423413</v>
      </c>
      <c r="O50" s="113">
        <v>42.543527749100001</v>
      </c>
      <c r="P50" s="113">
        <v>44.311477588466147</v>
      </c>
      <c r="Q50" s="113">
        <v>44.186483056291152</v>
      </c>
      <c r="R50" s="113">
        <v>44.375049833962102</v>
      </c>
      <c r="S50" s="113">
        <v>45.036743066003503</v>
      </c>
      <c r="T50" s="113">
        <v>43.795275727650498</v>
      </c>
    </row>
    <row r="51" spans="1:20" ht="13.5">
      <c r="A51" s="112" t="s">
        <v>44</v>
      </c>
      <c r="B51" s="227"/>
      <c r="C51" s="111" t="s">
        <v>81</v>
      </c>
      <c r="D51" s="114" t="s">
        <v>86</v>
      </c>
      <c r="E51" s="114">
        <v>50.74524872670542</v>
      </c>
      <c r="F51" s="114">
        <v>51.642465744755803</v>
      </c>
      <c r="G51" s="114">
        <v>50.787097973177787</v>
      </c>
      <c r="H51" s="114">
        <v>52.395000156136142</v>
      </c>
      <c r="I51" s="114">
        <v>52.711785722752161</v>
      </c>
      <c r="J51" s="114">
        <v>52.603542086219413</v>
      </c>
      <c r="K51" s="114">
        <v>52.929779054314743</v>
      </c>
      <c r="L51" s="114">
        <v>53.465642433365801</v>
      </c>
      <c r="M51" s="114">
        <v>51.585157135941792</v>
      </c>
      <c r="N51" s="114" t="s">
        <v>86</v>
      </c>
      <c r="O51" s="114">
        <v>50.10022161226415</v>
      </c>
      <c r="P51" s="114">
        <v>50.443120416220403</v>
      </c>
      <c r="Q51" s="114">
        <v>48.470189734850031</v>
      </c>
      <c r="R51" s="114">
        <v>48.978260436400603</v>
      </c>
      <c r="S51" s="114">
        <v>43.512559752192232</v>
      </c>
      <c r="T51" s="114" t="s">
        <v>86</v>
      </c>
    </row>
    <row r="52" spans="1:20" ht="13.5">
      <c r="A52" s="112" t="s">
        <v>42</v>
      </c>
      <c r="B52" s="227"/>
      <c r="C52" s="111" t="s">
        <v>81</v>
      </c>
      <c r="D52" s="113">
        <v>61.931924678719632</v>
      </c>
      <c r="E52" s="113" t="s">
        <v>86</v>
      </c>
      <c r="F52" s="113" t="s">
        <v>86</v>
      </c>
      <c r="G52" s="113" t="s">
        <v>86</v>
      </c>
      <c r="H52" s="113" t="s">
        <v>86</v>
      </c>
      <c r="I52" s="113" t="s">
        <v>86</v>
      </c>
      <c r="J52" s="113" t="s">
        <v>86</v>
      </c>
      <c r="K52" s="113" t="s">
        <v>86</v>
      </c>
      <c r="L52" s="113" t="s">
        <v>86</v>
      </c>
      <c r="M52" s="113" t="s">
        <v>86</v>
      </c>
      <c r="N52" s="113">
        <v>53.703785564737231</v>
      </c>
      <c r="O52" s="113" t="s">
        <v>86</v>
      </c>
      <c r="P52" s="113" t="s">
        <v>86</v>
      </c>
      <c r="Q52" s="113" t="s">
        <v>86</v>
      </c>
      <c r="R52" s="113" t="s">
        <v>86</v>
      </c>
      <c r="S52" s="113" t="s">
        <v>86</v>
      </c>
      <c r="T52" s="113" t="s">
        <v>86</v>
      </c>
    </row>
    <row r="53" spans="1:20" ht="13.5">
      <c r="A53" s="112" t="s">
        <v>43</v>
      </c>
      <c r="B53" s="227"/>
      <c r="C53" s="111" t="s">
        <v>81</v>
      </c>
      <c r="D53" s="114">
        <v>41.276783851778639</v>
      </c>
      <c r="E53" s="114" t="s">
        <v>86</v>
      </c>
      <c r="F53" s="114" t="s">
        <v>86</v>
      </c>
      <c r="G53" s="114" t="s">
        <v>86</v>
      </c>
      <c r="H53" s="114" t="s">
        <v>86</v>
      </c>
      <c r="I53" s="114">
        <v>42.0526446894225</v>
      </c>
      <c r="J53" s="114">
        <v>39.234451806431203</v>
      </c>
      <c r="K53" s="114" t="s">
        <v>86</v>
      </c>
      <c r="L53" s="114">
        <v>36.753185975050897</v>
      </c>
      <c r="M53" s="114" t="s">
        <v>86</v>
      </c>
      <c r="N53" s="114">
        <v>33.110310856257641</v>
      </c>
      <c r="O53" s="114" t="s">
        <v>86</v>
      </c>
      <c r="P53" s="114">
        <v>30.68971654100233</v>
      </c>
      <c r="Q53" s="114" t="s">
        <v>86</v>
      </c>
      <c r="R53" s="114" t="s">
        <v>86</v>
      </c>
      <c r="S53" s="114" t="s">
        <v>86</v>
      </c>
      <c r="T53" s="114" t="s">
        <v>86</v>
      </c>
    </row>
    <row r="54" spans="1:20" ht="31.5">
      <c r="A54" s="112" t="s">
        <v>49</v>
      </c>
      <c r="B54" s="227"/>
      <c r="C54" s="111" t="s">
        <v>81</v>
      </c>
      <c r="D54" s="113">
        <v>34.60228049740622</v>
      </c>
      <c r="E54" s="113">
        <v>33.485470949529422</v>
      </c>
      <c r="F54" s="113">
        <v>34.203636879486673</v>
      </c>
      <c r="G54" s="113">
        <v>32.298667971821203</v>
      </c>
      <c r="H54" s="113">
        <v>32.595310440343248</v>
      </c>
      <c r="I54" s="113">
        <v>33.122868295177497</v>
      </c>
      <c r="J54" s="113">
        <v>32.524549522658667</v>
      </c>
      <c r="K54" s="113">
        <v>33.715922848791223</v>
      </c>
      <c r="L54" s="113">
        <v>35.962967614452459</v>
      </c>
      <c r="M54" s="113">
        <v>34.32929244212167</v>
      </c>
      <c r="N54" s="113">
        <v>34.184003943891213</v>
      </c>
      <c r="O54" s="113">
        <v>34.995659803729062</v>
      </c>
      <c r="P54" s="113">
        <v>33.695318126747949</v>
      </c>
      <c r="Q54" s="113">
        <v>34.315697601598643</v>
      </c>
      <c r="R54" s="113">
        <v>33.437655736329503</v>
      </c>
      <c r="S54" s="113">
        <v>31.82033930119886</v>
      </c>
      <c r="T54" s="113">
        <v>31.466329725253239</v>
      </c>
    </row>
    <row r="55" spans="1:20" ht="21">
      <c r="A55" s="112" t="s">
        <v>46</v>
      </c>
      <c r="B55" s="228"/>
      <c r="C55" s="111" t="s">
        <v>81</v>
      </c>
      <c r="D55" s="114" t="s">
        <v>86</v>
      </c>
      <c r="E55" s="114">
        <v>15.898572304842711</v>
      </c>
      <c r="F55" s="114">
        <v>15.27160877507772</v>
      </c>
      <c r="G55" s="114">
        <v>13.563919657599021</v>
      </c>
      <c r="H55" s="114">
        <v>13.84800295467736</v>
      </c>
      <c r="I55" s="114">
        <v>15.042187778631741</v>
      </c>
      <c r="J55" s="114">
        <v>16.022856895331881</v>
      </c>
      <c r="K55" s="114">
        <v>15.68193382926543</v>
      </c>
      <c r="L55" s="114">
        <v>16.706012119006051</v>
      </c>
      <c r="M55" s="114">
        <v>14.50499502359264</v>
      </c>
      <c r="N55" s="114">
        <v>12.75127846884663</v>
      </c>
      <c r="O55" s="114">
        <v>12.66788890141178</v>
      </c>
      <c r="P55" s="114">
        <v>12.26114119152737</v>
      </c>
      <c r="Q55" s="114">
        <v>12.51903631438903</v>
      </c>
      <c r="R55" s="114">
        <v>12.31557698790996</v>
      </c>
      <c r="S55" s="114">
        <v>13.28351753506381</v>
      </c>
      <c r="T55" s="114">
        <v>12.325940815272791</v>
      </c>
    </row>
    <row r="56" spans="1:20">
      <c r="A56" s="115" t="s">
        <v>114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</row>
  </sheetData>
  <mergeCells count="10">
    <mergeCell ref="A11:C11"/>
    <mergeCell ref="D11:T11"/>
    <mergeCell ref="A12:C12"/>
    <mergeCell ref="B14:B55"/>
    <mergeCell ref="A8:C8"/>
    <mergeCell ref="D8:T8"/>
    <mergeCell ref="A9:C9"/>
    <mergeCell ref="D9:T9"/>
    <mergeCell ref="A10:C10"/>
    <mergeCell ref="D10:T10"/>
  </mergeCells>
  <hyperlinks>
    <hyperlink ref="A7" r:id="rId1" tooltip="Click once to display linked information. Click and hold to select this cell." display="http://dotstat.oecd.org/OECDStat_Metadata/ShowMetadata.ashx?Dataset=LFS_SEXAGE_I_R&amp;ShowOnWeb=true&amp;Lang=en"/>
    <hyperlink ref="A56" r:id="rId2" tooltip="Click once to display linked information. Click and hold to select this cell." display="http://dotstat.oecd.org/"/>
    <hyperlink ref="A1" r:id="rId3" display="http://dx.doi.org/10.1787/pension_glance-2017-en"/>
    <hyperlink ref="A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2"/>
  <sheetViews>
    <sheetView showGridLines="0" zoomScaleNormal="100" workbookViewId="0">
      <selection activeCell="L34" sqref="L34"/>
    </sheetView>
  </sheetViews>
  <sheetFormatPr defaultRowHeight="12.75"/>
  <cols>
    <col min="10" max="10" width="3" customWidth="1"/>
  </cols>
  <sheetData>
    <row r="1" spans="1:14" s="229" customFormat="1">
      <c r="A1" s="230" t="s">
        <v>122</v>
      </c>
    </row>
    <row r="2" spans="1:14" s="229" customFormat="1">
      <c r="A2" s="229" t="s">
        <v>123</v>
      </c>
      <c r="B2" s="229" t="s">
        <v>120</v>
      </c>
    </row>
    <row r="3" spans="1:14" s="229" customFormat="1">
      <c r="A3" s="229" t="s">
        <v>124</v>
      </c>
    </row>
    <row r="4" spans="1:14" s="229" customFormat="1">
      <c r="A4" s="230" t="s">
        <v>125</v>
      </c>
    </row>
    <row r="5" spans="1:14" s="229" customFormat="1"/>
    <row r="6" spans="1:14" ht="12.7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"/>
    </row>
    <row r="7" spans="1:14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"/>
    </row>
    <row r="8" spans="1:14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"/>
    </row>
    <row r="9" spans="1:14">
      <c r="A9" s="119" t="s">
        <v>96</v>
      </c>
      <c r="B9" s="119"/>
      <c r="C9" s="119"/>
      <c r="D9" s="119"/>
      <c r="E9" s="119"/>
      <c r="F9" s="119"/>
      <c r="G9" s="119"/>
      <c r="H9" s="119"/>
      <c r="I9" s="119"/>
    </row>
    <row r="10" spans="1:14">
      <c r="A10" s="120"/>
      <c r="B10" s="120"/>
      <c r="C10" s="120"/>
      <c r="D10" s="120"/>
      <c r="E10" s="120"/>
      <c r="F10" s="120"/>
      <c r="G10" s="120"/>
      <c r="H10" s="120"/>
      <c r="I10" s="120"/>
      <c r="J10" s="2"/>
      <c r="L10" s="120"/>
      <c r="M10" s="120"/>
    </row>
    <row r="11" spans="1:14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4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4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4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4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4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3.5">
      <c r="A29" s="3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5" spans="1:20">
      <c r="A35" s="4"/>
      <c r="B35" s="4" t="s">
        <v>0</v>
      </c>
      <c r="C35" s="4" t="s">
        <v>1</v>
      </c>
      <c r="D35" s="4" t="s">
        <v>2</v>
      </c>
      <c r="E35" s="4" t="s">
        <v>3</v>
      </c>
      <c r="F35" s="4" t="s">
        <v>4</v>
      </c>
      <c r="G35" s="4" t="s">
        <v>5</v>
      </c>
    </row>
    <row r="36" spans="1:20">
      <c r="A36" s="4" t="s">
        <v>8</v>
      </c>
      <c r="B36" s="5">
        <f>VLOOKUP($A36,Sheet1!$A$14:$T$56,20,)</f>
        <v>85.707409503396818</v>
      </c>
      <c r="C36" s="5">
        <f>VLOOKUP($A36,Sheet2!$A$14:$T$56,20,)</f>
        <v>82.902690934348101</v>
      </c>
      <c r="D36" s="5">
        <f>VLOOKUP($A36,Sheet3!$A$14:$T$56,20,)</f>
        <v>56.278763650561302</v>
      </c>
      <c r="E36" s="5">
        <f>AVERAGE(Sheet1!$T$14:$T$48)</f>
        <v>69.635836864036563</v>
      </c>
      <c r="F36" s="5">
        <f>AVERAGE(Sheet2!$T$14:$T$48)</f>
        <v>46.258914161662112</v>
      </c>
      <c r="G36" s="5">
        <f>AVERAGE(Sheet3!$T$14:$T$48)</f>
        <v>20.904407596575787</v>
      </c>
      <c r="H36" s="6"/>
      <c r="L36" s="6"/>
      <c r="M36" s="6"/>
      <c r="N36" s="6"/>
      <c r="O36" s="10"/>
      <c r="P36" s="6"/>
      <c r="Q36" s="6"/>
      <c r="R36" s="6"/>
      <c r="S36" s="6"/>
      <c r="T36" s="6"/>
    </row>
    <row r="37" spans="1:20">
      <c r="A37" s="4" t="s">
        <v>10</v>
      </c>
      <c r="B37" s="5">
        <f>VLOOKUP($A37,Sheet1!$A$14:$T$56,20,)</f>
        <v>83.178370457009649</v>
      </c>
      <c r="C37" s="5">
        <f>VLOOKUP($A37,Sheet2!$A$14:$T$56,20,)</f>
        <v>67.677486579696463</v>
      </c>
      <c r="D37" s="5">
        <f>VLOOKUP($A37,Sheet3!$A$14:$T$56,20,)</f>
        <v>22.030980410551241</v>
      </c>
      <c r="E37" s="5">
        <f>AVERAGE(Sheet1!$T$14:$T$48)</f>
        <v>69.635836864036563</v>
      </c>
      <c r="F37" s="5">
        <f>AVERAGE(Sheet2!$T$14:$T$48)</f>
        <v>46.258914161662112</v>
      </c>
      <c r="G37" s="5">
        <f>AVERAGE(Sheet3!$T$14:$T$48)</f>
        <v>20.904407596575787</v>
      </c>
      <c r="H37" s="6"/>
      <c r="L37" s="6"/>
      <c r="M37" s="6"/>
      <c r="N37" s="6"/>
      <c r="O37" s="10"/>
      <c r="P37" s="6"/>
      <c r="Q37" s="6"/>
      <c r="R37" s="6"/>
      <c r="S37" s="6"/>
      <c r="T37" s="6"/>
    </row>
    <row r="38" spans="1:20">
      <c r="A38" s="4" t="s">
        <v>9</v>
      </c>
      <c r="B38" s="5">
        <f>VLOOKUP($A38,Sheet1!$A$14:$T$56,20,)</f>
        <v>81.523870317956636</v>
      </c>
      <c r="C38" s="5">
        <f>VLOOKUP($A38,Sheet2!$A$14:$T$56,20,)</f>
        <v>59.570725540598133</v>
      </c>
      <c r="D38" s="5">
        <f>VLOOKUP($A38,Sheet3!$A$14:$T$56,20,)</f>
        <v>22.903139898988201</v>
      </c>
      <c r="E38" s="5">
        <f>AVERAGE(Sheet1!$T$14:$T$48)</f>
        <v>69.635836864036563</v>
      </c>
      <c r="F38" s="5">
        <f>AVERAGE(Sheet2!$T$14:$T$48)</f>
        <v>46.258914161662112</v>
      </c>
      <c r="G38" s="5">
        <f>AVERAGE(Sheet3!$T$14:$T$48)</f>
        <v>20.904407596575787</v>
      </c>
      <c r="H38" s="6"/>
      <c r="L38" s="6"/>
      <c r="M38" s="6"/>
      <c r="N38" s="6"/>
      <c r="O38" s="10"/>
      <c r="P38" s="6"/>
      <c r="Q38" s="6"/>
      <c r="R38" s="6"/>
      <c r="S38" s="6"/>
      <c r="T38" s="6"/>
    </row>
    <row r="39" spans="1:20">
      <c r="A39" s="4" t="s">
        <v>16</v>
      </c>
      <c r="B39" s="5">
        <f>VLOOKUP($A39,Sheet1!$A$14:$T$56,20,)</f>
        <v>81.022648322457144</v>
      </c>
      <c r="C39" s="5">
        <f>VLOOKUP($A39,Sheet2!$A$14:$T$56,20,)</f>
        <v>38.34196364948906</v>
      </c>
      <c r="D39" s="5">
        <f>VLOOKUP($A39,Sheet3!$A$14:$T$56,20,)</f>
        <v>12.223557090580609</v>
      </c>
      <c r="E39" s="5">
        <f>AVERAGE(Sheet1!$T$14:$T$48)</f>
        <v>69.635836864036563</v>
      </c>
      <c r="F39" s="5">
        <f>AVERAGE(Sheet2!$T$14:$T$48)</f>
        <v>46.258914161662112</v>
      </c>
      <c r="G39" s="5">
        <f>AVERAGE(Sheet3!$T$14:$T$48)</f>
        <v>20.904407596575787</v>
      </c>
      <c r="H39" s="6"/>
      <c r="L39" s="6"/>
      <c r="M39" s="6"/>
      <c r="N39" s="6"/>
      <c r="O39" s="10"/>
      <c r="P39" s="6"/>
      <c r="Q39" s="6"/>
      <c r="R39" s="6"/>
      <c r="S39" s="6"/>
      <c r="T39" s="6"/>
    </row>
    <row r="40" spans="1:20">
      <c r="A40" s="4" t="s">
        <v>13</v>
      </c>
      <c r="B40" s="5">
        <f>VLOOKUP($A40,Sheet1!$A$14:$T$56,20,)</f>
        <v>80.850210370075715</v>
      </c>
      <c r="C40" s="5">
        <f>VLOOKUP($A40,Sheet2!$A$14:$T$56,20,)</f>
        <v>54.70446677580204</v>
      </c>
      <c r="D40" s="5">
        <f>VLOOKUP($A40,Sheet3!$A$14:$T$56,20,)</f>
        <v>19.07384233645519</v>
      </c>
      <c r="E40" s="5">
        <f>AVERAGE(Sheet1!$T$14:$T$48)</f>
        <v>69.635836864036563</v>
      </c>
      <c r="F40" s="5">
        <f>AVERAGE(Sheet2!$T$14:$T$48)</f>
        <v>46.258914161662112</v>
      </c>
      <c r="G40" s="5">
        <f>AVERAGE(Sheet3!$T$14:$T$48)</f>
        <v>20.904407596575787</v>
      </c>
      <c r="H40" s="6"/>
      <c r="L40" s="6"/>
      <c r="M40" s="6"/>
      <c r="N40" s="6"/>
      <c r="O40" s="10"/>
      <c r="P40" s="6"/>
      <c r="Q40" s="6"/>
      <c r="R40" s="6"/>
      <c r="S40" s="6"/>
      <c r="T40" s="6"/>
    </row>
    <row r="41" spans="1:20">
      <c r="A41" s="4" t="s">
        <v>11</v>
      </c>
      <c r="B41" s="5">
        <f>VLOOKUP($A41,Sheet1!$A$14:$T$56,20,)</f>
        <v>79.925267698704644</v>
      </c>
      <c r="C41" s="5">
        <f>VLOOKUP($A41,Sheet2!$A$14:$T$56,20,)</f>
        <v>71.713616645548029</v>
      </c>
      <c r="D41" s="5">
        <f>VLOOKUP($A41,Sheet3!$A$14:$T$56,20,)</f>
        <v>42.615851152986913</v>
      </c>
      <c r="E41" s="5">
        <f>AVERAGE(Sheet1!$T$14:$T$48)</f>
        <v>69.635836864036563</v>
      </c>
      <c r="F41" s="5">
        <f>AVERAGE(Sheet2!$T$14:$T$48)</f>
        <v>46.258914161662112</v>
      </c>
      <c r="G41" s="5">
        <f>AVERAGE(Sheet3!$T$14:$T$48)</f>
        <v>20.904407596575787</v>
      </c>
      <c r="H41" s="6"/>
      <c r="L41" s="6"/>
      <c r="M41" s="6"/>
      <c r="N41" s="6"/>
      <c r="O41" s="6"/>
      <c r="P41" s="6"/>
      <c r="Q41" s="6"/>
      <c r="R41" s="6"/>
      <c r="S41" s="6"/>
      <c r="T41" s="6"/>
    </row>
    <row r="42" spans="1:20">
      <c r="A42" s="4" t="s">
        <v>14</v>
      </c>
      <c r="B42" s="5">
        <f>VLOOKUP($A42,Sheet1!$A$14:$T$56,20,)</f>
        <v>79.893475366178421</v>
      </c>
      <c r="C42" s="5">
        <f>VLOOKUP($A42,Sheet2!$A$14:$T$56,20,)</f>
        <v>63.602941176470587</v>
      </c>
      <c r="D42" s="5">
        <f>VLOOKUP($A42,Sheet3!$A$14:$T$56,20,)</f>
        <v>42.772861356932147</v>
      </c>
      <c r="E42" s="5">
        <f>AVERAGE(Sheet1!$T$14:$T$48)</f>
        <v>69.635836864036563</v>
      </c>
      <c r="F42" s="5">
        <f>AVERAGE(Sheet2!$T$14:$T$48)</f>
        <v>46.258914161662112</v>
      </c>
      <c r="G42" s="5">
        <f>AVERAGE(Sheet3!$T$14:$T$48)</f>
        <v>20.904407596575787</v>
      </c>
      <c r="H42" s="6"/>
      <c r="L42" s="6"/>
      <c r="M42" s="6"/>
      <c r="N42" s="6"/>
      <c r="O42" s="6"/>
      <c r="P42" s="6"/>
      <c r="Q42" s="6"/>
      <c r="R42" s="6"/>
      <c r="S42" s="6"/>
      <c r="T42" s="6"/>
    </row>
    <row r="43" spans="1:20">
      <c r="A43" s="4" t="s">
        <v>12</v>
      </c>
      <c r="B43" s="5">
        <f>VLOOKUP($A43,Sheet1!$A$14:$T$56,20,)</f>
        <v>79.459800518166247</v>
      </c>
      <c r="C43" s="5">
        <f>VLOOKUP($A43,Sheet2!$A$14:$T$56,20,)</f>
        <v>65.223321193760668</v>
      </c>
      <c r="D43" s="5">
        <f>VLOOKUP($A43,Sheet3!$A$14:$T$56,20,)</f>
        <v>27.972532911035639</v>
      </c>
      <c r="E43" s="5">
        <f>AVERAGE(Sheet1!$T$14:$T$48)</f>
        <v>69.635836864036563</v>
      </c>
      <c r="F43" s="5">
        <f>AVERAGE(Sheet2!$T$14:$T$48)</f>
        <v>46.258914161662112</v>
      </c>
      <c r="G43" s="5">
        <f>AVERAGE(Sheet3!$T$14:$T$48)</f>
        <v>20.904407596575787</v>
      </c>
      <c r="H43" s="6"/>
      <c r="L43" s="6"/>
      <c r="M43" s="6"/>
      <c r="N43" s="6"/>
      <c r="O43" s="6"/>
      <c r="P43" s="6"/>
      <c r="Q43" s="6"/>
      <c r="R43" s="6"/>
      <c r="S43" s="6"/>
      <c r="T43" s="6"/>
    </row>
    <row r="44" spans="1:20">
      <c r="A44" s="4" t="s">
        <v>15</v>
      </c>
      <c r="B44" s="5">
        <f>VLOOKUP($A44,Sheet1!$A$14:$T$56,20,)</f>
        <v>79.394146100132872</v>
      </c>
      <c r="C44" s="5">
        <f>VLOOKUP($A44,Sheet2!$A$14:$T$56,20,)</f>
        <v>56.03086606354664</v>
      </c>
      <c r="D44" s="5">
        <f>VLOOKUP($A44,Sheet3!$A$14:$T$56,20,)</f>
        <v>15.503986051042631</v>
      </c>
      <c r="E44" s="5">
        <f>AVERAGE(Sheet1!$T$14:$T$48)</f>
        <v>69.635836864036563</v>
      </c>
      <c r="F44" s="5">
        <f>AVERAGE(Sheet2!$T$14:$T$48)</f>
        <v>46.258914161662112</v>
      </c>
      <c r="G44" s="5">
        <f>AVERAGE(Sheet3!$T$14:$T$48)</f>
        <v>20.904407596575787</v>
      </c>
      <c r="H44" s="6"/>
      <c r="L44" s="6"/>
      <c r="M44" s="6"/>
      <c r="N44" s="6"/>
      <c r="O44" s="6"/>
      <c r="P44" s="6"/>
      <c r="Q44" s="6"/>
      <c r="R44" s="6"/>
      <c r="S44" s="6"/>
      <c r="T44" s="6"/>
    </row>
    <row r="45" spans="1:20">
      <c r="A45" s="4" t="s">
        <v>17</v>
      </c>
      <c r="B45" s="5">
        <f>VLOOKUP($A45,Sheet1!$A$14:$T$56,20,)</f>
        <v>75.637770820496598</v>
      </c>
      <c r="C45" s="5">
        <f>VLOOKUP($A45,Sheet2!$A$14:$T$56,20,)</f>
        <v>47.373802025546361</v>
      </c>
      <c r="D45" s="5">
        <f>VLOOKUP($A45,Sheet3!$A$14:$T$56,20,)</f>
        <v>13.80157479350172</v>
      </c>
      <c r="E45" s="5">
        <f>AVERAGE(Sheet1!$T$14:$T$48)</f>
        <v>69.635836864036563</v>
      </c>
      <c r="F45" s="5">
        <f>AVERAGE(Sheet2!$T$14:$T$48)</f>
        <v>46.258914161662112</v>
      </c>
      <c r="G45" s="5">
        <f>AVERAGE(Sheet3!$T$14:$T$48)</f>
        <v>20.904407596575787</v>
      </c>
      <c r="H45" s="6"/>
      <c r="L45" s="6"/>
      <c r="M45" s="6"/>
      <c r="N45" s="6"/>
      <c r="O45" s="6"/>
      <c r="P45" s="6"/>
      <c r="Q45" s="6"/>
      <c r="R45" s="6"/>
      <c r="S45" s="6"/>
      <c r="T45" s="6"/>
    </row>
    <row r="46" spans="1:20">
      <c r="A46" s="4" t="s">
        <v>18</v>
      </c>
      <c r="B46" s="5">
        <f>VLOOKUP($A46,Sheet1!$A$14:$T$56,20,)</f>
        <v>74.575108257855618</v>
      </c>
      <c r="C46" s="5">
        <f>VLOOKUP($A46,Sheet2!$A$14:$T$56,20,)</f>
        <v>55.042507995972521</v>
      </c>
      <c r="D46" s="5">
        <f>VLOOKUP($A46,Sheet3!$A$14:$T$56,20,)</f>
        <v>31.81861325680336</v>
      </c>
      <c r="E46" s="5">
        <f>AVERAGE(Sheet1!$T$14:$T$48)</f>
        <v>69.635836864036563</v>
      </c>
      <c r="F46" s="5">
        <f>AVERAGE(Sheet2!$T$14:$T$48)</f>
        <v>46.258914161662112</v>
      </c>
      <c r="G46" s="5">
        <f>AVERAGE(Sheet3!$T$14:$T$48)</f>
        <v>20.904407596575787</v>
      </c>
      <c r="H46" s="6"/>
      <c r="L46" s="6"/>
      <c r="M46" s="6"/>
      <c r="N46" s="6"/>
      <c r="O46" s="6"/>
      <c r="P46" s="6"/>
      <c r="Q46" s="6"/>
      <c r="R46" s="6"/>
      <c r="S46" s="6"/>
      <c r="T46" s="6"/>
    </row>
    <row r="47" spans="1:20">
      <c r="A47" s="4" t="s">
        <v>19</v>
      </c>
      <c r="B47" s="5">
        <f>VLOOKUP($A47,Sheet1!$A$14:$T$56,20,)</f>
        <v>73.398110406243816</v>
      </c>
      <c r="C47" s="5">
        <f>VLOOKUP($A47,Sheet2!$A$14:$T$56,20,)</f>
        <v>52.245386425360572</v>
      </c>
      <c r="D47" s="5">
        <f>VLOOKUP($A47,Sheet3!$A$14:$T$56,20,)</f>
        <v>21.027834438879641</v>
      </c>
      <c r="E47" s="5">
        <f>AVERAGE(Sheet1!$T$14:$T$48)</f>
        <v>69.635836864036563</v>
      </c>
      <c r="F47" s="5">
        <f>AVERAGE(Sheet2!$T$14:$T$48)</f>
        <v>46.258914161662112</v>
      </c>
      <c r="G47" s="5">
        <f>AVERAGE(Sheet3!$T$14:$T$48)</f>
        <v>20.904407596575787</v>
      </c>
      <c r="H47" s="6"/>
      <c r="L47" s="6"/>
      <c r="M47" s="6"/>
      <c r="N47" s="6"/>
      <c r="O47" s="6"/>
      <c r="P47" s="6"/>
      <c r="Q47" s="6"/>
      <c r="R47" s="6"/>
      <c r="S47" s="6"/>
      <c r="T47" s="6"/>
    </row>
    <row r="48" spans="1:20">
      <c r="A48" s="4" t="s">
        <v>48</v>
      </c>
      <c r="B48" s="5">
        <f>VLOOKUP($A48,Sheet1!$A$14:$T$56,20,)</f>
        <v>72.9334212805025</v>
      </c>
      <c r="C48" s="5">
        <f>VLOOKUP($A48,Sheet2!$A$14:$T$56,20,)</f>
        <v>52.955735654617598</v>
      </c>
      <c r="D48" s="5">
        <f>VLOOKUP($A48,Sheet3!$A$14:$T$56,20,)</f>
        <v>13.14268848646028</v>
      </c>
      <c r="E48" s="5">
        <f>AVERAGE(Sheet1!$T$14:$T$48)</f>
        <v>69.635836864036563</v>
      </c>
      <c r="F48" s="5">
        <f>AVERAGE(Sheet2!$T$14:$T$48)</f>
        <v>46.258914161662112</v>
      </c>
      <c r="G48" s="5">
        <f>AVERAGE(Sheet3!$T$14:$T$48)</f>
        <v>20.904407596575787</v>
      </c>
      <c r="H48" s="6"/>
      <c r="L48" s="6"/>
      <c r="M48" s="6"/>
      <c r="N48" s="6"/>
      <c r="O48" s="6"/>
      <c r="P48" s="6"/>
      <c r="Q48" s="6"/>
      <c r="R48" s="6"/>
      <c r="S48" s="6"/>
      <c r="T48" s="6"/>
    </row>
    <row r="49" spans="1:20">
      <c r="A49" s="4" t="s">
        <v>47</v>
      </c>
      <c r="B49" s="5">
        <f>VLOOKUP($A49,Sheet1!$A$14:$T$56,20,)</f>
        <v>71.722496197857069</v>
      </c>
      <c r="C49" s="5">
        <f>VLOOKUP($A49,Sheet2!$A$14:$T$56,20,)</f>
        <v>61.062061056164438</v>
      </c>
      <c r="D49" s="5">
        <f>VLOOKUP($A49,Sheet3!$A$14:$T$56,20,)</f>
        <v>39.284807533507468</v>
      </c>
      <c r="E49" s="5">
        <f>AVERAGE(Sheet1!$T$14:$T$48)</f>
        <v>69.635836864036563</v>
      </c>
      <c r="F49" s="5">
        <f>AVERAGE(Sheet2!$T$14:$T$48)</f>
        <v>46.258914161662112</v>
      </c>
      <c r="G49" s="5">
        <f>AVERAGE(Sheet3!$T$14:$T$48)</f>
        <v>20.904407596575787</v>
      </c>
      <c r="H49" s="6"/>
      <c r="L49" s="6"/>
      <c r="M49" s="6"/>
      <c r="N49" s="6"/>
      <c r="O49" s="6"/>
      <c r="P49" s="6"/>
      <c r="Q49" s="6"/>
      <c r="R49" s="6"/>
      <c r="S49" s="6"/>
      <c r="T49" s="6"/>
    </row>
    <row r="50" spans="1:20">
      <c r="A50" s="4" t="s">
        <v>20</v>
      </c>
      <c r="B50" s="5">
        <f>VLOOKUP($A50,Sheet1!$A$14:$T$56,20,)</f>
        <v>70.926555546798625</v>
      </c>
      <c r="C50" s="5">
        <f>VLOOKUP($A50,Sheet2!$A$14:$T$56,20,)</f>
        <v>59.63402613353481</v>
      </c>
      <c r="D50" s="5">
        <f>VLOOKUP($A50,Sheet3!$A$14:$T$56,20,)</f>
        <v>44.96446987227862</v>
      </c>
      <c r="E50" s="5">
        <f>AVERAGE(Sheet1!$T$14:$T$48)</f>
        <v>69.635836864036563</v>
      </c>
      <c r="F50" s="5">
        <f>AVERAGE(Sheet2!$T$14:$T$48)</f>
        <v>46.258914161662112</v>
      </c>
      <c r="G50" s="5">
        <f>AVERAGE(Sheet3!$T$14:$T$48)</f>
        <v>20.904407596575787</v>
      </c>
      <c r="H50" s="6"/>
      <c r="L50" s="6"/>
      <c r="M50" s="6"/>
      <c r="N50" s="6"/>
      <c r="O50" s="6"/>
      <c r="P50" s="6"/>
      <c r="Q50" s="6"/>
      <c r="R50" s="6"/>
      <c r="S50" s="6"/>
      <c r="T50" s="6"/>
    </row>
    <row r="51" spans="1:20">
      <c r="A51" s="4" t="s">
        <v>83</v>
      </c>
      <c r="B51" s="5">
        <f>VLOOKUP($A51,Sheet1!$A$14:$T$56,20,)</f>
        <v>70.902690072862868</v>
      </c>
      <c r="C51" s="5">
        <f>VLOOKUP($A51,Sheet2!$A$14:$T$56,20,)</f>
        <v>51.530483403421137</v>
      </c>
      <c r="D51" s="5">
        <f>VLOOKUP($A51,Sheet3!$A$14:$T$56,20,)</f>
        <v>19.58080552815408</v>
      </c>
      <c r="E51" s="5">
        <f>AVERAGE(Sheet1!$T$14:$T$48)</f>
        <v>69.635836864036563</v>
      </c>
      <c r="F51" s="5">
        <f>AVERAGE(Sheet2!$T$14:$T$48)</f>
        <v>46.258914161662112</v>
      </c>
      <c r="G51" s="5">
        <f>AVERAGE(Sheet3!$T$14:$T$48)</f>
        <v>20.904407596575787</v>
      </c>
      <c r="L51" s="6"/>
      <c r="M51" s="6"/>
      <c r="N51" s="6"/>
      <c r="O51" s="6"/>
      <c r="P51" s="6"/>
      <c r="Q51" s="6"/>
      <c r="R51" s="6"/>
      <c r="S51" s="6"/>
      <c r="T51" s="6"/>
    </row>
    <row r="52" spans="1:20">
      <c r="A52" s="4" t="s">
        <v>22</v>
      </c>
      <c r="B52" s="5">
        <f>VLOOKUP($A52,Sheet1!$A$14:$T$56,20,)</f>
        <v>70.902393442673628</v>
      </c>
      <c r="C52" s="5">
        <f>VLOOKUP($A52,Sheet2!$A$14:$T$56,20,)</f>
        <v>50.960728774693713</v>
      </c>
      <c r="D52" s="5">
        <f>VLOOKUP($A52,Sheet3!$A$14:$T$56,20,)</f>
        <v>24.908557317046562</v>
      </c>
      <c r="E52" s="5">
        <f>AVERAGE(Sheet1!$T$14:$T$48)</f>
        <v>69.635836864036563</v>
      </c>
      <c r="F52" s="5">
        <f>AVERAGE(Sheet2!$T$14:$T$48)</f>
        <v>46.258914161662112</v>
      </c>
      <c r="G52" s="5">
        <f>AVERAGE(Sheet3!$T$14:$T$48)</f>
        <v>20.904407596575787</v>
      </c>
      <c r="H52" s="6"/>
      <c r="L52" s="6"/>
      <c r="M52" s="6"/>
      <c r="N52" s="6"/>
      <c r="O52" s="6"/>
      <c r="P52" s="6"/>
      <c r="Q52" s="6"/>
      <c r="R52" s="6"/>
      <c r="S52" s="6"/>
      <c r="T52" s="6"/>
    </row>
    <row r="53" spans="1:20">
      <c r="A53" s="4" t="s">
        <v>25</v>
      </c>
      <c r="B53" s="5">
        <f>VLOOKUP($A53,Sheet1!$A$14:$T$56,20,)</f>
        <v>70.74110309186068</v>
      </c>
      <c r="C53" s="5">
        <f>VLOOKUP($A53,Sheet2!$A$14:$T$56,20,)</f>
        <v>27.898253296776652</v>
      </c>
      <c r="D53" s="5">
        <f>VLOOKUP($A53,Sheet3!$A$14:$T$56,20,)</f>
        <v>6.3300124759383571</v>
      </c>
      <c r="E53" s="5">
        <f>AVERAGE(Sheet1!$T$14:$T$48)</f>
        <v>69.635836864036563</v>
      </c>
      <c r="F53" s="5">
        <f>AVERAGE(Sheet2!$T$14:$T$48)</f>
        <v>46.258914161662112</v>
      </c>
      <c r="G53" s="5">
        <f>AVERAGE(Sheet3!$T$14:$T$48)</f>
        <v>20.904407596575787</v>
      </c>
      <c r="H53" s="6"/>
      <c r="L53" s="6"/>
      <c r="M53" s="6"/>
      <c r="N53" s="6"/>
      <c r="O53" s="6"/>
      <c r="P53" s="6"/>
      <c r="Q53" s="6"/>
      <c r="R53" s="6"/>
      <c r="S53" s="6"/>
      <c r="T53" s="6"/>
    </row>
    <row r="54" spans="1:20">
      <c r="A54" s="4" t="s">
        <v>26</v>
      </c>
      <c r="B54" s="5">
        <f>VLOOKUP($A54,Sheet1!$A$14:$T$56,20,)</f>
        <v>70.520312710459137</v>
      </c>
      <c r="C54" s="5">
        <f>VLOOKUP($A54,Sheet2!$A$14:$T$56,20,)</f>
        <v>26.965636098225421</v>
      </c>
      <c r="D54" s="5">
        <f>VLOOKUP($A54,Sheet3!$A$14:$T$56,20,)</f>
        <v>5.5703593386185357</v>
      </c>
      <c r="E54" s="5">
        <f>AVERAGE(Sheet1!$T$14:$T$48)</f>
        <v>69.635836864036563</v>
      </c>
      <c r="F54" s="5">
        <f>AVERAGE(Sheet2!$T$14:$T$48)</f>
        <v>46.258914161662112</v>
      </c>
      <c r="G54" s="5">
        <f>AVERAGE(Sheet3!$T$14:$T$48)</f>
        <v>20.904407596575787</v>
      </c>
      <c r="H54" s="6"/>
      <c r="L54" s="6"/>
      <c r="M54" s="6"/>
      <c r="N54" s="6"/>
      <c r="O54" s="6"/>
      <c r="P54" s="6"/>
      <c r="Q54" s="6"/>
      <c r="R54" s="6"/>
      <c r="S54" s="6"/>
      <c r="T54" s="6"/>
    </row>
    <row r="55" spans="1:20">
      <c r="A55" s="4" t="s">
        <v>21</v>
      </c>
      <c r="B55" s="5">
        <f>VLOOKUP($A55,Sheet1!$A$14:$T$56,20,)</f>
        <v>70.438988665973142</v>
      </c>
      <c r="C55" s="5">
        <f>VLOOKUP($A55,Sheet2!$A$14:$T$56,20,)</f>
        <v>53.496580332868803</v>
      </c>
      <c r="D55" s="5">
        <f>VLOOKUP($A55,Sheet3!$A$14:$T$56,20,)</f>
        <v>25.859004272440419</v>
      </c>
      <c r="E55" s="5">
        <f>AVERAGE(Sheet1!$T$14:$T$48)</f>
        <v>69.635836864036563</v>
      </c>
      <c r="F55" s="5">
        <f>AVERAGE(Sheet2!$T$14:$T$48)</f>
        <v>46.258914161662112</v>
      </c>
      <c r="G55" s="5">
        <f>AVERAGE(Sheet3!$T$14:$T$48)</f>
        <v>20.904407596575787</v>
      </c>
      <c r="H55" s="6"/>
      <c r="L55" s="6"/>
      <c r="M55" s="6"/>
      <c r="N55" s="6"/>
      <c r="O55" s="6"/>
      <c r="P55" s="6"/>
      <c r="Q55" s="6"/>
      <c r="R55" s="6"/>
      <c r="S55" s="6"/>
      <c r="T55" s="6"/>
    </row>
    <row r="56" spans="1:20">
      <c r="A56" s="4" t="s">
        <v>27</v>
      </c>
      <c r="B56" s="5">
        <f>VLOOKUP($A56,Sheet1!$A$14:$T$56,20,)</f>
        <v>70.037179387964926</v>
      </c>
      <c r="C56" s="5">
        <f>VLOOKUP($A56,Sheet2!$A$14:$T$56,20,)</f>
        <v>32.174383218584623</v>
      </c>
      <c r="D56" s="5">
        <f>VLOOKUP($A56,Sheet3!$A$14:$T$56,20,)</f>
        <v>5.2531828840248727</v>
      </c>
      <c r="E56" s="5">
        <f>AVERAGE(Sheet1!$T$14:$T$48)</f>
        <v>69.635836864036563</v>
      </c>
      <c r="F56" s="5">
        <f>AVERAGE(Sheet2!$T$14:$T$48)</f>
        <v>46.258914161662112</v>
      </c>
      <c r="G56" s="5">
        <f>AVERAGE(Sheet3!$T$14:$T$48)</f>
        <v>20.904407596575787</v>
      </c>
      <c r="H56" s="6"/>
      <c r="L56" s="6"/>
      <c r="M56" s="6"/>
      <c r="N56" s="6"/>
      <c r="O56" s="6"/>
      <c r="P56" s="6"/>
      <c r="Q56" s="6"/>
      <c r="R56" s="6"/>
      <c r="S56" s="6"/>
      <c r="T56" s="6"/>
    </row>
    <row r="57" spans="1:20">
      <c r="A57" s="4" t="s">
        <v>23</v>
      </c>
      <c r="B57" s="5">
        <f>VLOOKUP($A57,Sheet1!$A$14:$T$56,20,)</f>
        <v>69.008462217979911</v>
      </c>
      <c r="C57" s="5">
        <f>VLOOKUP($A57,Sheet2!$A$14:$T$56,20,)</f>
        <v>57.59111232773688</v>
      </c>
      <c r="D57" s="5">
        <f>VLOOKUP($A57,Sheet3!$A$14:$T$56,20,)</f>
        <v>39.868828193863123</v>
      </c>
      <c r="E57" s="5">
        <f>AVERAGE(Sheet1!$T$14:$T$48)</f>
        <v>69.635836864036563</v>
      </c>
      <c r="F57" s="5">
        <f>AVERAGE(Sheet2!$T$14:$T$48)</f>
        <v>46.258914161662112</v>
      </c>
      <c r="G57" s="5">
        <f>AVERAGE(Sheet3!$T$14:$T$48)</f>
        <v>20.904407596575787</v>
      </c>
      <c r="H57" s="6"/>
      <c r="L57" s="6"/>
      <c r="M57" s="6"/>
      <c r="N57" s="6"/>
      <c r="O57" s="6"/>
      <c r="P57" s="6"/>
      <c r="Q57" s="6"/>
      <c r="R57" s="6"/>
      <c r="S57" s="6"/>
      <c r="T57" s="6"/>
    </row>
    <row r="58" spans="1:20">
      <c r="A58" s="4" t="s">
        <v>24</v>
      </c>
      <c r="B58" s="5">
        <f>VLOOKUP($A58,Sheet1!$A$14:$T$56,20,)</f>
        <v>68.936892313337012</v>
      </c>
      <c r="C58" s="5">
        <f>VLOOKUP($A58,Sheet2!$A$14:$T$56,20,)</f>
        <v>53.799220672682523</v>
      </c>
      <c r="D58" s="5">
        <f>VLOOKUP($A58,Sheet3!$A$14:$T$56,20,)</f>
        <v>30.992082533589251</v>
      </c>
      <c r="E58" s="5">
        <f>AVERAGE(Sheet1!$T$14:$T$48)</f>
        <v>69.635836864036563</v>
      </c>
      <c r="F58" s="5">
        <f>AVERAGE(Sheet2!$T$14:$T$48)</f>
        <v>46.258914161662112</v>
      </c>
      <c r="G58" s="5">
        <f>AVERAGE(Sheet3!$T$14:$T$48)</f>
        <v>20.904407596575787</v>
      </c>
      <c r="H58" s="6"/>
      <c r="L58" s="6"/>
      <c r="M58" s="6"/>
      <c r="N58" s="6"/>
      <c r="O58" s="6"/>
      <c r="P58" s="6"/>
      <c r="Q58" s="6"/>
      <c r="R58" s="6"/>
      <c r="S58" s="6"/>
      <c r="T58" s="6"/>
    </row>
    <row r="59" spans="1:20">
      <c r="A59" s="4" t="s">
        <v>28</v>
      </c>
      <c r="B59" s="5">
        <f>VLOOKUP($A59,Sheet1!$A$14:$T$56,20,)</f>
        <v>67.094663367579827</v>
      </c>
      <c r="C59" s="5">
        <f>VLOOKUP($A59,Sheet2!$A$14:$T$56,20,)</f>
        <v>26.93166205464653</v>
      </c>
      <c r="D59" s="5">
        <f>VLOOKUP($A59,Sheet3!$A$14:$T$56,20,)</f>
        <v>8.6439579873252903</v>
      </c>
      <c r="E59" s="5">
        <f>AVERAGE(Sheet1!$T$14:$T$48)</f>
        <v>69.635836864036563</v>
      </c>
      <c r="F59" s="5">
        <f>AVERAGE(Sheet2!$T$14:$T$48)</f>
        <v>46.258914161662112</v>
      </c>
      <c r="G59" s="5">
        <f>AVERAGE(Sheet3!$T$14:$T$48)</f>
        <v>20.904407596575787</v>
      </c>
      <c r="H59" s="6"/>
      <c r="L59" s="6"/>
      <c r="M59" s="6"/>
      <c r="N59" s="6"/>
      <c r="O59" s="6"/>
      <c r="P59" s="6"/>
      <c r="Q59" s="6"/>
      <c r="R59" s="6"/>
      <c r="S59" s="6"/>
      <c r="T59" s="6"/>
    </row>
    <row r="60" spans="1:20">
      <c r="A60" s="4" t="s">
        <v>29</v>
      </c>
      <c r="B60" s="5">
        <f>VLOOKUP($A60,Sheet1!$A$14:$T$56,20,)</f>
        <v>66.079460657860835</v>
      </c>
      <c r="C60" s="5">
        <f>VLOOKUP($A60,Sheet2!$A$14:$T$56,20,)</f>
        <v>47.038772634262791</v>
      </c>
      <c r="D60" s="5">
        <f>VLOOKUP($A60,Sheet3!$A$14:$T$56,20,)</f>
        <v>19.400096052118769</v>
      </c>
      <c r="E60" s="5">
        <f>AVERAGE(Sheet1!$T$14:$T$48)</f>
        <v>69.635836864036563</v>
      </c>
      <c r="F60" s="5">
        <f>AVERAGE(Sheet2!$T$14:$T$48)</f>
        <v>46.258914161662112</v>
      </c>
      <c r="G60" s="5">
        <f>AVERAGE(Sheet3!$T$14:$T$48)</f>
        <v>20.904407596575787</v>
      </c>
      <c r="L60" s="6"/>
      <c r="M60" s="6"/>
      <c r="N60" s="6"/>
      <c r="O60" s="6"/>
      <c r="P60" s="6"/>
      <c r="Q60" s="6"/>
      <c r="R60" s="6"/>
      <c r="S60" s="6"/>
      <c r="T60" s="6"/>
    </row>
    <row r="61" spans="1:20">
      <c r="A61" s="4" t="s">
        <v>34</v>
      </c>
      <c r="B61" s="5">
        <f>VLOOKUP($A61,Sheet1!$A$14:$T$56,20,)</f>
        <v>63.797966318635112</v>
      </c>
      <c r="C61" s="5">
        <f>VLOOKUP($A61,Sheet2!$A$14:$T$56,20,)</f>
        <v>39.29119345030427</v>
      </c>
      <c r="D61" s="5">
        <f>VLOOKUP($A61,Sheet3!$A$14:$T$56,20,)</f>
        <v>18.837441642882631</v>
      </c>
      <c r="E61" s="5">
        <f>AVERAGE(Sheet1!$T$14:$T$48)</f>
        <v>69.635836864036563</v>
      </c>
      <c r="F61" s="5">
        <f>AVERAGE(Sheet2!$T$14:$T$48)</f>
        <v>46.258914161662112</v>
      </c>
      <c r="G61" s="5">
        <f>AVERAGE(Sheet3!$T$14:$T$48)</f>
        <v>20.904407596575787</v>
      </c>
      <c r="L61" s="6"/>
      <c r="M61" s="6"/>
      <c r="N61" s="6"/>
      <c r="O61" s="6"/>
      <c r="P61" s="6"/>
      <c r="Q61" s="6"/>
      <c r="R61" s="6"/>
      <c r="S61" s="6"/>
      <c r="T61" s="6"/>
    </row>
    <row r="62" spans="1:20">
      <c r="A62" s="4" t="s">
        <v>32</v>
      </c>
      <c r="B62" s="5">
        <f>VLOOKUP($A62,Sheet1!$A$14:$T$56,20,)</f>
        <v>63.234360805339307</v>
      </c>
      <c r="C62" s="5">
        <f>VLOOKUP($A62,Sheet2!$A$14:$T$56,20,)</f>
        <v>25.581189127637639</v>
      </c>
      <c r="D62" s="5">
        <f>VLOOKUP($A62,Sheet3!$A$14:$T$56,20,)</f>
        <v>4.6846730756926451</v>
      </c>
      <c r="E62" s="5">
        <f>AVERAGE(Sheet1!$T$14:$T$48)</f>
        <v>69.635836864036563</v>
      </c>
      <c r="F62" s="5">
        <f>AVERAGE(Sheet2!$T$14:$T$48)</f>
        <v>46.258914161662112</v>
      </c>
      <c r="G62" s="5">
        <f>AVERAGE(Sheet3!$T$14:$T$48)</f>
        <v>20.904407596575787</v>
      </c>
      <c r="L62" s="6"/>
      <c r="M62" s="6"/>
      <c r="N62" s="6"/>
      <c r="O62" s="6"/>
      <c r="P62" s="6"/>
      <c r="Q62" s="6"/>
      <c r="R62" s="6"/>
      <c r="S62" s="6"/>
      <c r="T62" s="6"/>
    </row>
    <row r="63" spans="1:20">
      <c r="A63" s="4" t="s">
        <v>31</v>
      </c>
      <c r="B63" s="5">
        <f>VLOOKUP($A63,Sheet1!$A$14:$T$56,20,)</f>
        <v>62.240390467324772</v>
      </c>
      <c r="C63" s="5">
        <f>VLOOKUP($A63,Sheet2!$A$14:$T$56,20,)</f>
        <v>36.917229470810597</v>
      </c>
      <c r="D63" s="5">
        <f>VLOOKUP($A63,Sheet3!$A$14:$T$56,20,)</f>
        <v>9.0967622939458845</v>
      </c>
      <c r="E63" s="5">
        <f>AVERAGE(Sheet1!$T$14:$T$48)</f>
        <v>69.635836864036563</v>
      </c>
      <c r="F63" s="5">
        <f>AVERAGE(Sheet2!$T$14:$T$48)</f>
        <v>46.258914161662112</v>
      </c>
      <c r="G63" s="5">
        <f>AVERAGE(Sheet3!$T$14:$T$48)</f>
        <v>20.904407596575787</v>
      </c>
      <c r="L63" s="6"/>
      <c r="M63" s="6"/>
      <c r="N63" s="6"/>
      <c r="O63" s="6"/>
      <c r="P63" s="6"/>
      <c r="Q63" s="6"/>
      <c r="R63" s="6"/>
      <c r="S63" s="6"/>
      <c r="T63" s="6"/>
    </row>
    <row r="64" spans="1:20">
      <c r="A64" s="4" t="s">
        <v>35</v>
      </c>
      <c r="B64" s="5">
        <f>VLOOKUP($A64,Sheet1!$A$14:$T$56,20,)</f>
        <v>61.700116670262076</v>
      </c>
      <c r="C64" s="5">
        <f>VLOOKUP($A64,Sheet2!$A$14:$T$56,20,)</f>
        <v>30.50440434800533</v>
      </c>
      <c r="D64" s="5">
        <f>VLOOKUP($A64,Sheet3!$A$14:$T$56,20,)</f>
        <v>9.8638857879827881</v>
      </c>
      <c r="E64" s="5">
        <f>AVERAGE(Sheet1!$T$14:$T$48)</f>
        <v>69.635836864036563</v>
      </c>
      <c r="F64" s="5">
        <f>AVERAGE(Sheet2!$T$14:$T$48)</f>
        <v>46.258914161662112</v>
      </c>
      <c r="G64" s="5">
        <f>AVERAGE(Sheet3!$T$14:$T$48)</f>
        <v>20.904407596575787</v>
      </c>
      <c r="L64" s="6"/>
      <c r="M64" s="6"/>
      <c r="N64" s="6"/>
      <c r="O64" s="6"/>
      <c r="P64" s="6"/>
      <c r="Q64" s="6"/>
      <c r="R64" s="6"/>
      <c r="S64" s="6"/>
      <c r="T64" s="6"/>
    </row>
    <row r="65" spans="1:20">
      <c r="A65" s="4" t="s">
        <v>30</v>
      </c>
      <c r="B65" s="5">
        <f>VLOOKUP($A65,Sheet1!$A$14:$T$56,20,)</f>
        <v>60.570542331169783</v>
      </c>
      <c r="C65" s="5">
        <f>VLOOKUP($A65,Sheet2!$A$14:$T$56,20,)</f>
        <v>48.018960116791753</v>
      </c>
      <c r="D65" s="5">
        <f>VLOOKUP($A65,Sheet3!$A$14:$T$56,20,)</f>
        <v>38.637778768774893</v>
      </c>
      <c r="E65" s="5">
        <f>AVERAGE(Sheet1!$T$14:$T$48)</f>
        <v>69.635836864036563</v>
      </c>
      <c r="F65" s="5">
        <f>AVERAGE(Sheet2!$T$14:$T$48)</f>
        <v>46.258914161662112</v>
      </c>
      <c r="G65" s="5">
        <f>AVERAGE(Sheet3!$T$14:$T$48)</f>
        <v>20.904407596575787</v>
      </c>
      <c r="L65" s="6"/>
      <c r="M65" s="6"/>
      <c r="N65" s="6"/>
      <c r="O65" s="6"/>
      <c r="P65" s="6"/>
      <c r="Q65" s="6"/>
      <c r="R65" s="6"/>
      <c r="S65" s="6"/>
      <c r="T65" s="6"/>
    </row>
    <row r="66" spans="1:20">
      <c r="A66" s="4" t="s">
        <v>36</v>
      </c>
      <c r="B66" s="5">
        <f>VLOOKUP($A66,Sheet1!$A$14:$T$56,20,)</f>
        <v>59.34795317662094</v>
      </c>
      <c r="C66" s="5">
        <f>VLOOKUP($A66,Sheet2!$A$14:$T$56,20,)</f>
        <v>36.807683689464092</v>
      </c>
      <c r="D66" s="5">
        <f>VLOOKUP($A66,Sheet3!$A$14:$T$56,20,)</f>
        <v>5.2770167501127876</v>
      </c>
      <c r="E66" s="5">
        <f>AVERAGE(Sheet1!$T$14:$T$48)</f>
        <v>69.635836864036563</v>
      </c>
      <c r="F66" s="5">
        <f>AVERAGE(Sheet2!$T$14:$T$48)</f>
        <v>46.258914161662112</v>
      </c>
      <c r="G66" s="5">
        <f>AVERAGE(Sheet3!$T$14:$T$48)</f>
        <v>20.904407596575787</v>
      </c>
      <c r="L66" s="6"/>
      <c r="M66" s="6"/>
      <c r="N66" s="6"/>
      <c r="O66" s="6"/>
      <c r="P66" s="6"/>
      <c r="Q66" s="6"/>
      <c r="R66" s="6"/>
      <c r="S66" s="6"/>
      <c r="T66" s="6"/>
    </row>
    <row r="67" spans="1:20">
      <c r="A67" s="4" t="s">
        <v>33</v>
      </c>
      <c r="B67" s="5">
        <f>VLOOKUP($A67,Sheet1!$A$14:$T$56,20,)</f>
        <v>59.15151477917663</v>
      </c>
      <c r="C67" s="5">
        <f>VLOOKUP($A67,Sheet2!$A$14:$T$56,20,)</f>
        <v>13.84888861774856</v>
      </c>
      <c r="D67" s="5">
        <f>VLOOKUP($A67,Sheet3!$A$14:$T$56,20,)</f>
        <v>0</v>
      </c>
      <c r="E67" s="5">
        <f>AVERAGE(Sheet1!$T$14:$T$48)</f>
        <v>69.635836864036563</v>
      </c>
      <c r="F67" s="5">
        <f>AVERAGE(Sheet2!$T$14:$T$48)</f>
        <v>46.258914161662112</v>
      </c>
      <c r="G67" s="5">
        <f>AVERAGE(Sheet3!$T$14:$T$48)</f>
        <v>20.904407596575787</v>
      </c>
      <c r="L67" s="6"/>
      <c r="M67" s="6"/>
      <c r="N67" s="6"/>
      <c r="O67" s="6"/>
      <c r="P67" s="6"/>
      <c r="Q67" s="6"/>
      <c r="R67" s="6"/>
      <c r="S67" s="6"/>
      <c r="T67" s="6"/>
    </row>
    <row r="68" spans="1:20">
      <c r="A68" s="4" t="s">
        <v>37</v>
      </c>
      <c r="B68" s="5">
        <f>VLOOKUP($A68,Sheet1!$A$14:$T$56,20,)</f>
        <v>57.604007103630003</v>
      </c>
      <c r="C68" s="5">
        <f>VLOOKUP($A68,Sheet2!$A$14:$T$56,20,)</f>
        <v>18.116459557952741</v>
      </c>
      <c r="D68" s="5">
        <f>VLOOKUP($A68,Sheet3!$A$14:$T$56,20,)</f>
        <v>5.2109802282764486</v>
      </c>
      <c r="E68" s="5">
        <f>AVERAGE(Sheet1!$T$14:$T$48)</f>
        <v>69.635836864036563</v>
      </c>
      <c r="F68" s="5">
        <f>AVERAGE(Sheet2!$T$14:$T$48)</f>
        <v>46.258914161662112</v>
      </c>
      <c r="G68" s="5">
        <f>AVERAGE(Sheet3!$T$14:$T$48)</f>
        <v>20.904407596575787</v>
      </c>
      <c r="L68" s="6"/>
      <c r="M68" s="6"/>
      <c r="N68" s="6"/>
      <c r="O68" s="6"/>
      <c r="P68" s="6"/>
      <c r="Q68" s="6"/>
      <c r="R68" s="6"/>
      <c r="S68" s="6"/>
      <c r="T68" s="6"/>
    </row>
    <row r="69" spans="1:20">
      <c r="A69" s="4" t="s">
        <v>38</v>
      </c>
      <c r="B69" s="5">
        <f>VLOOKUP($A69,Sheet1!$A$14:$T$56,20,)</f>
        <v>46.797724990449318</v>
      </c>
      <c r="C69" s="5">
        <f>VLOOKUP($A69,Sheet2!$A$14:$T$56,20,)</f>
        <v>25.25949459959968</v>
      </c>
      <c r="D69" s="5">
        <f>VLOOKUP($A69,Sheet3!$A$14:$T$56,20,)</f>
        <v>8.6866242220870351</v>
      </c>
      <c r="E69" s="5">
        <f>AVERAGE(Sheet1!$T$14:$T$48)</f>
        <v>69.635836864036563</v>
      </c>
      <c r="F69" s="5">
        <f>AVERAGE(Sheet2!$T$14:$T$48)</f>
        <v>46.258914161662112</v>
      </c>
      <c r="G69" s="5">
        <f>AVERAGE(Sheet3!$T$14:$T$48)</f>
        <v>20.904407596575787</v>
      </c>
      <c r="L69" s="6"/>
      <c r="M69" s="6"/>
      <c r="N69" s="6"/>
      <c r="O69" s="6"/>
      <c r="P69" s="6"/>
      <c r="Q69" s="6"/>
      <c r="R69" s="6"/>
      <c r="S69" s="6"/>
      <c r="T69" s="6"/>
    </row>
    <row r="70" spans="1:20">
      <c r="A70" s="4" t="s">
        <v>39</v>
      </c>
      <c r="B70" s="5">
        <f>VLOOKUP($A70,Sheet1!$A$14:$T$56,20,)</f>
        <v>37.998906506287589</v>
      </c>
      <c r="C70" s="5">
        <f>VLOOKUP($A70,Sheet2!$A$14:$T$56,20,)</f>
        <v>28.24806201550388</v>
      </c>
      <c r="D70" s="5">
        <f>VLOOKUP($A70,Sheet3!$A$14:$T$56,20,)</f>
        <v>19.53671328671329</v>
      </c>
      <c r="E70" s="5">
        <f>AVERAGE(Sheet1!$T$14:$T$48)</f>
        <v>69.635836864036563</v>
      </c>
      <c r="F70" s="5">
        <f>AVERAGE(Sheet2!$T$14:$T$48)</f>
        <v>46.258914161662112</v>
      </c>
      <c r="G70" s="5">
        <f>AVERAGE(Sheet3!$T$14:$T$48)</f>
        <v>20.904407596575787</v>
      </c>
      <c r="L70" s="6"/>
      <c r="M70" s="6"/>
      <c r="N70" s="6"/>
      <c r="O70" s="6"/>
      <c r="P70" s="6"/>
      <c r="Q70" s="6"/>
      <c r="R70" s="6"/>
      <c r="S70" s="6"/>
      <c r="T70" s="6"/>
    </row>
    <row r="71" spans="1:20">
      <c r="A71" s="4"/>
      <c r="B71" s="5"/>
      <c r="C71" s="5"/>
      <c r="D71" s="5"/>
      <c r="E71" s="5">
        <f>AVERAGE(Sheet1!$T$14:$T$48)</f>
        <v>69.635836864036563</v>
      </c>
      <c r="F71" s="5">
        <f>AVERAGE(Sheet2!$T$14:$T$48)</f>
        <v>46.258914161662112</v>
      </c>
      <c r="G71" s="5">
        <f>AVERAGE(Sheet3!$T$14:$T$48)</f>
        <v>20.904407596575787</v>
      </c>
      <c r="K71" s="6"/>
      <c r="L71" s="6"/>
      <c r="M71" s="6"/>
      <c r="N71" s="6"/>
      <c r="O71" s="6"/>
    </row>
    <row r="72" spans="1:20">
      <c r="A72" s="4" t="s">
        <v>40</v>
      </c>
      <c r="B72" s="5">
        <f>VLOOKUP($A72,Sheet1!$A$14:$T$56,17,)</f>
        <v>70.345939825352943</v>
      </c>
      <c r="C72" s="5">
        <f>VLOOKUP($A72,Sheet2!$A$14:$T$56,17,)</f>
        <v>61.885412201481522</v>
      </c>
      <c r="D72" s="5">
        <f>VLOOKUP($A72,Sheet3!$A$14:$T$56,17,)</f>
        <v>50.567140100118522</v>
      </c>
      <c r="E72" s="5">
        <f>AVERAGE(Sheet1!$T$14:$T$48)</f>
        <v>69.635836864036563</v>
      </c>
      <c r="F72" s="5">
        <f>AVERAGE(Sheet2!$T$14:$T$48)</f>
        <v>46.258914161662112</v>
      </c>
      <c r="G72" s="5">
        <f>AVERAGE(Sheet3!$T$14:$T$48)</f>
        <v>20.904407596575787</v>
      </c>
      <c r="I72">
        <v>2013</v>
      </c>
      <c r="L72" s="6"/>
      <c r="M72" s="6"/>
      <c r="N72" s="6"/>
      <c r="O72" s="6"/>
    </row>
    <row r="73" spans="1:20">
      <c r="A73" s="4" t="s">
        <v>41</v>
      </c>
      <c r="B73" s="52">
        <v>70.330322214462143</v>
      </c>
      <c r="C73" s="52">
        <v>53.422010722682764</v>
      </c>
      <c r="D73" s="52">
        <v>30.139644668043548</v>
      </c>
      <c r="E73" s="5">
        <f>AVERAGE(Sheet1!$T$14:$T$48)</f>
        <v>69.635836864036563</v>
      </c>
      <c r="F73" s="5">
        <f>AVERAGE(Sheet2!$T$14:$T$48)</f>
        <v>46.258914161662112</v>
      </c>
      <c r="G73" s="5">
        <f>AVERAGE(Sheet3!$T$14:$T$48)</f>
        <v>20.904407596575787</v>
      </c>
      <c r="I73">
        <v>2014</v>
      </c>
      <c r="L73" s="6"/>
      <c r="M73" s="6"/>
      <c r="N73" s="6"/>
      <c r="O73" s="6"/>
    </row>
    <row r="74" spans="1:20">
      <c r="A74" s="4" t="s">
        <v>42</v>
      </c>
      <c r="B74" s="5">
        <f>VLOOKUP($A74,Sheet1!$A$14:$T$56,14,)</f>
        <v>66.208898953418213</v>
      </c>
      <c r="C74" s="5">
        <f>VLOOKUP($A74,Sheet2!$A$14:$T$56,14,)</f>
        <v>49.143180578165349</v>
      </c>
      <c r="D74" s="5">
        <f>VLOOKUP($A74,Sheet3!$A$14:$T$56,14,)</f>
        <v>36.011945101289577</v>
      </c>
      <c r="E74" s="5">
        <f>AVERAGE(Sheet1!$T$14:$T$48)</f>
        <v>69.635836864036563</v>
      </c>
      <c r="F74" s="5">
        <f>AVERAGE(Sheet2!$T$14:$T$48)</f>
        <v>46.258914161662112</v>
      </c>
      <c r="G74" s="5">
        <f>AVERAGE(Sheet3!$T$14:$T$48)</f>
        <v>20.904407596575787</v>
      </c>
      <c r="I74">
        <v>2010</v>
      </c>
      <c r="L74" s="6"/>
      <c r="M74" s="6"/>
      <c r="N74" s="6"/>
      <c r="O74" s="6"/>
    </row>
    <row r="75" spans="1:20">
      <c r="A75" s="4" t="s">
        <v>49</v>
      </c>
      <c r="B75" s="5">
        <f>VLOOKUP($A75,Sheet1!$A$14:$T$56,20,)</f>
        <v>62.683793688122627</v>
      </c>
      <c r="C75" s="5">
        <f>VLOOKUP($A75,Sheet2!$A$14:$T$56,20,)</f>
        <v>31.143107251508638</v>
      </c>
      <c r="D75" s="5" t="str">
        <f>VLOOKUP($A75,Sheet3!$A$14:$T$56,20,)</f>
        <v>..</v>
      </c>
      <c r="E75" s="5">
        <f>AVERAGE(Sheet1!$T$14:$T$48)</f>
        <v>69.635836864036563</v>
      </c>
      <c r="F75" s="5">
        <f>AVERAGE(Sheet2!$T$14:$T$48)</f>
        <v>46.258914161662112</v>
      </c>
      <c r="G75" s="5">
        <f>AVERAGE(Sheet3!$T$14:$T$48)</f>
        <v>20.904407596575787</v>
      </c>
      <c r="L75" s="6"/>
      <c r="M75" s="6"/>
      <c r="N75" s="6"/>
      <c r="O75" s="6"/>
    </row>
    <row r="76" spans="1:20">
      <c r="A76" s="4" t="s">
        <v>43</v>
      </c>
      <c r="B76" s="5">
        <f>VLOOKUP($A76,Sheet1!$A$14:$T$56,16,)</f>
        <v>58.774267670643383</v>
      </c>
      <c r="C76" s="5">
        <f>VLOOKUP($A76,Sheet2!$A$14:$T$56,16,)</f>
        <v>45.674579175416838</v>
      </c>
      <c r="D76" s="5">
        <f>VLOOKUP($A76,Sheet3!$A$14:$T$56,16,)</f>
        <v>35.827688191240007</v>
      </c>
      <c r="E76" s="5">
        <f>AVERAGE(Sheet1!$T$14:$T$48)</f>
        <v>69.635836864036563</v>
      </c>
      <c r="F76" s="5">
        <f>AVERAGE(Sheet2!$T$14:$T$48)</f>
        <v>46.258914161662112</v>
      </c>
      <c r="G76" s="5">
        <f>AVERAGE(Sheet3!$T$14:$T$48)</f>
        <v>20.904407596575787</v>
      </c>
      <c r="I76">
        <v>2012</v>
      </c>
      <c r="L76" s="6"/>
      <c r="M76" s="6"/>
      <c r="N76" s="6"/>
      <c r="O76" s="6"/>
    </row>
    <row r="77" spans="1:20">
      <c r="A77" s="4" t="s">
        <v>44</v>
      </c>
      <c r="B77" s="5">
        <f>VLOOKUP($A77,Sheet1!$A$14:$T$56,19,)</f>
        <v>59.62009546230037</v>
      </c>
      <c r="C77" s="5">
        <f>VLOOKUP($A77,Sheet2!$A$14:$T$56,19,)</f>
        <v>44.062126263303973</v>
      </c>
      <c r="D77" s="5">
        <f>VLOOKUP($A77,Sheet3!$A$14:$T$56,19,)</f>
        <v>28.142925284011241</v>
      </c>
      <c r="E77" s="5">
        <f>AVERAGE(Sheet1!$T$14:$T$48)</f>
        <v>69.635836864036563</v>
      </c>
      <c r="F77" s="5">
        <f>AVERAGE(Sheet2!$T$14:$T$48)</f>
        <v>46.258914161662112</v>
      </c>
      <c r="G77" s="5">
        <f>AVERAGE(Sheet3!$T$14:$T$48)</f>
        <v>20.904407596575787</v>
      </c>
      <c r="I77">
        <v>2015</v>
      </c>
      <c r="L77" s="6"/>
      <c r="M77" s="6"/>
      <c r="N77" s="6"/>
      <c r="O77" s="6"/>
    </row>
    <row r="78" spans="1:20">
      <c r="A78" s="4" t="s">
        <v>45</v>
      </c>
      <c r="B78" s="53">
        <v>54.785508207968768</v>
      </c>
      <c r="C78" s="53">
        <v>34.371387602726315</v>
      </c>
      <c r="D78" s="53">
        <v>21.4174456767742</v>
      </c>
      <c r="E78" s="5">
        <f>AVERAGE(Sheet1!$T$14:$T$48)</f>
        <v>69.635836864036563</v>
      </c>
      <c r="F78" s="5">
        <f>AVERAGE(Sheet2!$T$14:$T$48)</f>
        <v>46.258914161662112</v>
      </c>
      <c r="G78" s="5">
        <f>AVERAGE(Sheet3!$T$14:$T$48)</f>
        <v>20.904407596575787</v>
      </c>
      <c r="H78" s="7"/>
      <c r="I78" s="54">
        <v>2015</v>
      </c>
      <c r="J78" s="7"/>
      <c r="K78" s="7"/>
      <c r="L78" s="6"/>
      <c r="M78" s="6"/>
      <c r="N78" s="6"/>
      <c r="O78" s="6"/>
    </row>
    <row r="79" spans="1:20">
      <c r="A79" s="4" t="s">
        <v>46</v>
      </c>
      <c r="B79" s="5">
        <f>VLOOKUP($A79,Sheet1!$A$14:$T$56,20,)</f>
        <v>49.83368896922741</v>
      </c>
      <c r="C79" s="5">
        <f>VLOOKUP($A79,Sheet2!$A$14:$T$56,20,)</f>
        <v>25.74951428306986</v>
      </c>
      <c r="D79" s="5">
        <f>VLOOKUP($A79,Sheet3!$A$14:$T$56,20,)</f>
        <v>9.6739311125438441</v>
      </c>
      <c r="E79" s="5">
        <f>AVERAGE(Sheet1!$T$14:$T$48)</f>
        <v>69.635836864036563</v>
      </c>
      <c r="F79" s="5">
        <f>AVERAGE(Sheet2!$T$14:$T$48)</f>
        <v>46.258914161662112</v>
      </c>
      <c r="G79" s="5">
        <f>AVERAGE(Sheet3!$T$14:$T$48)</f>
        <v>20.904407596575787</v>
      </c>
      <c r="L79" s="6"/>
      <c r="M79" s="6"/>
      <c r="N79" s="6"/>
      <c r="O79" s="6"/>
    </row>
    <row r="80" spans="1:20">
      <c r="B80" s="6"/>
      <c r="C80" s="6"/>
      <c r="D80" s="6"/>
      <c r="E80" s="6"/>
      <c r="F80" s="6"/>
      <c r="G80" s="6"/>
    </row>
    <row r="81" spans="2:7">
      <c r="B81" s="6"/>
      <c r="C81" s="6"/>
      <c r="D81" s="6"/>
      <c r="E81" s="6"/>
      <c r="F81" s="6"/>
      <c r="G81" s="6"/>
    </row>
    <row r="82" spans="2:7">
      <c r="B82" s="6"/>
      <c r="C82" s="6"/>
      <c r="D82" s="6"/>
      <c r="E82" s="6"/>
      <c r="F82" s="6"/>
      <c r="G82" s="6"/>
    </row>
    <row r="83" spans="2:7">
      <c r="B83" s="6"/>
      <c r="C83" s="6"/>
      <c r="D83" s="6"/>
      <c r="E83" s="6"/>
      <c r="F83" s="6"/>
      <c r="G83" s="6"/>
    </row>
    <row r="84" spans="2:7">
      <c r="B84" s="6"/>
      <c r="C84" s="6"/>
      <c r="D84" s="6"/>
      <c r="E84" s="6"/>
      <c r="F84" s="6"/>
      <c r="G84" s="6"/>
    </row>
    <row r="85" spans="2:7">
      <c r="B85" s="6"/>
      <c r="C85" s="6"/>
      <c r="D85" s="6"/>
      <c r="E85" s="6"/>
      <c r="F85" s="6"/>
      <c r="G85" s="6"/>
    </row>
    <row r="86" spans="2:7">
      <c r="B86" s="6"/>
      <c r="C86" s="6"/>
      <c r="D86" s="6"/>
      <c r="E86" s="6"/>
      <c r="F86" s="6"/>
      <c r="G86" s="6"/>
    </row>
    <row r="102" spans="2:4">
      <c r="B102">
        <v>73.437678459073766</v>
      </c>
      <c r="C102">
        <v>62.806998480173483</v>
      </c>
      <c r="D102">
        <v>39.051245826377297</v>
      </c>
    </row>
  </sheetData>
  <sortState ref="A31:Q65">
    <sortCondition descending="1" ref="B31:B65"/>
  </sortState>
  <mergeCells count="4">
    <mergeCell ref="A6:M6"/>
    <mergeCell ref="L10:M10"/>
    <mergeCell ref="A10:I10"/>
    <mergeCell ref="A9:I9"/>
  </mergeCells>
  <hyperlinks>
    <hyperlink ref="A1" r:id="rId1" display="http://dx.doi.org/10.1787/pension_glance-2017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5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workbookViewId="0">
      <selection activeCell="T22" sqref="T22"/>
    </sheetView>
  </sheetViews>
  <sheetFormatPr defaultRowHeight="12.75"/>
  <sheetData>
    <row r="1" spans="1:20" s="229" customFormat="1">
      <c r="A1" s="230" t="s">
        <v>122</v>
      </c>
    </row>
    <row r="2" spans="1:20" s="229" customFormat="1">
      <c r="A2" s="229" t="s">
        <v>123</v>
      </c>
      <c r="B2" s="229" t="s">
        <v>120</v>
      </c>
    </row>
    <row r="3" spans="1:20" s="229" customFormat="1">
      <c r="A3" s="229" t="s">
        <v>124</v>
      </c>
    </row>
    <row r="4" spans="1:20" s="229" customFormat="1">
      <c r="A4" s="230" t="s">
        <v>125</v>
      </c>
    </row>
    <row r="5" spans="1:20" s="229" customFormat="1"/>
    <row r="6" spans="1:20">
      <c r="A6" s="12" t="s">
        <v>50</v>
      </c>
      <c r="B6" s="12" t="s">
        <v>51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68.25">
      <c r="A7" s="13" t="s">
        <v>52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>
      <c r="A8" s="121" t="s">
        <v>53</v>
      </c>
      <c r="B8" s="122"/>
      <c r="C8" s="123"/>
      <c r="D8" s="124" t="s">
        <v>54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6"/>
    </row>
    <row r="9" spans="1:20">
      <c r="A9" s="121" t="s">
        <v>55</v>
      </c>
      <c r="B9" s="122"/>
      <c r="C9" s="123"/>
      <c r="D9" s="124" t="s">
        <v>56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6"/>
    </row>
    <row r="10" spans="1:20">
      <c r="A10" s="121" t="s">
        <v>57</v>
      </c>
      <c r="B10" s="122"/>
      <c r="C10" s="123"/>
      <c r="D10" s="124" t="s">
        <v>58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6"/>
    </row>
    <row r="11" spans="1:20">
      <c r="A11" s="121" t="s">
        <v>59</v>
      </c>
      <c r="B11" s="122"/>
      <c r="C11" s="123"/>
      <c r="D11" s="124" t="s">
        <v>60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6"/>
    </row>
    <row r="12" spans="1:20">
      <c r="A12" s="127" t="s">
        <v>61</v>
      </c>
      <c r="B12" s="128"/>
      <c r="C12" s="129"/>
      <c r="D12" s="14" t="s">
        <v>62</v>
      </c>
      <c r="E12" s="14" t="s">
        <v>63</v>
      </c>
      <c r="F12" s="14" t="s">
        <v>64</v>
      </c>
      <c r="G12" s="14" t="s">
        <v>65</v>
      </c>
      <c r="H12" s="14" t="s">
        <v>66</v>
      </c>
      <c r="I12" s="14" t="s">
        <v>67</v>
      </c>
      <c r="J12" s="14" t="s">
        <v>68</v>
      </c>
      <c r="K12" s="14" t="s">
        <v>69</v>
      </c>
      <c r="L12" s="14" t="s">
        <v>70</v>
      </c>
      <c r="M12" s="14" t="s">
        <v>71</v>
      </c>
      <c r="N12" s="14" t="s">
        <v>72</v>
      </c>
      <c r="O12" s="14" t="s">
        <v>73</v>
      </c>
      <c r="P12" s="14" t="s">
        <v>74</v>
      </c>
      <c r="Q12" s="14" t="s">
        <v>75</v>
      </c>
      <c r="R12" s="14" t="s">
        <v>76</v>
      </c>
      <c r="S12" s="14" t="s">
        <v>77</v>
      </c>
      <c r="T12" s="14" t="s">
        <v>78</v>
      </c>
    </row>
    <row r="13" spans="1:20" ht="13.5">
      <c r="A13" s="15" t="s">
        <v>79</v>
      </c>
      <c r="B13" s="15" t="s">
        <v>80</v>
      </c>
      <c r="C13" s="16" t="s">
        <v>81</v>
      </c>
      <c r="D13" s="16" t="s">
        <v>81</v>
      </c>
      <c r="E13" s="16" t="s">
        <v>81</v>
      </c>
      <c r="F13" s="16" t="s">
        <v>81</v>
      </c>
      <c r="G13" s="16" t="s">
        <v>81</v>
      </c>
      <c r="H13" s="16" t="s">
        <v>81</v>
      </c>
      <c r="I13" s="16" t="s">
        <v>81</v>
      </c>
      <c r="J13" s="16" t="s">
        <v>81</v>
      </c>
      <c r="K13" s="16" t="s">
        <v>81</v>
      </c>
      <c r="L13" s="16" t="s">
        <v>81</v>
      </c>
      <c r="M13" s="16" t="s">
        <v>81</v>
      </c>
      <c r="N13" s="16" t="s">
        <v>81</v>
      </c>
      <c r="O13" s="16" t="s">
        <v>81</v>
      </c>
      <c r="P13" s="16" t="s">
        <v>81</v>
      </c>
      <c r="Q13" s="16" t="s">
        <v>81</v>
      </c>
      <c r="R13" s="16" t="s">
        <v>81</v>
      </c>
      <c r="S13" s="16" t="s">
        <v>81</v>
      </c>
      <c r="T13" s="16" t="s">
        <v>81</v>
      </c>
    </row>
    <row r="14" spans="1:20" ht="13.5">
      <c r="A14" s="17" t="s">
        <v>21</v>
      </c>
      <c r="B14" s="130" t="s">
        <v>82</v>
      </c>
      <c r="C14" s="16" t="s">
        <v>81</v>
      </c>
      <c r="D14" s="18">
        <v>57.163078104960533</v>
      </c>
      <c r="E14" s="18">
        <v>57.707023165989732</v>
      </c>
      <c r="F14" s="18">
        <v>58.795787364581336</v>
      </c>
      <c r="G14" s="18">
        <v>60.172221624478787</v>
      </c>
      <c r="H14" s="18">
        <v>60.894633676312083</v>
      </c>
      <c r="I14" s="18">
        <v>62.751966907695262</v>
      </c>
      <c r="J14" s="18">
        <v>65.034916612768512</v>
      </c>
      <c r="K14" s="18">
        <v>66.355104922331037</v>
      </c>
      <c r="L14" s="18">
        <v>66.875074662726462</v>
      </c>
      <c r="M14" s="18">
        <v>68.477656447394736</v>
      </c>
      <c r="N14" s="18">
        <v>69.983737379638271</v>
      </c>
      <c r="O14" s="18">
        <v>70.428629524233983</v>
      </c>
      <c r="P14" s="18">
        <v>70.196872707405603</v>
      </c>
      <c r="Q14" s="18">
        <v>70.311018716916777</v>
      </c>
      <c r="R14" s="18">
        <v>70.269171804555626</v>
      </c>
      <c r="S14" s="18">
        <v>70.298215265991743</v>
      </c>
      <c r="T14" s="18">
        <v>70.438988665973142</v>
      </c>
    </row>
    <row r="15" spans="1:20" ht="13.5">
      <c r="A15" s="17" t="s">
        <v>28</v>
      </c>
      <c r="B15" s="131"/>
      <c r="C15" s="16" t="s">
        <v>81</v>
      </c>
      <c r="D15" s="19">
        <v>41.929867937906501</v>
      </c>
      <c r="E15" s="19">
        <v>43.538852745946301</v>
      </c>
      <c r="F15" s="19">
        <v>47.533008412308227</v>
      </c>
      <c r="G15" s="19">
        <v>50.452193131215893</v>
      </c>
      <c r="H15" s="19">
        <v>45.012413679138248</v>
      </c>
      <c r="I15" s="19">
        <v>47.362903560001421</v>
      </c>
      <c r="J15" s="19">
        <v>49.883494401503079</v>
      </c>
      <c r="K15" s="19">
        <v>52.083557522573201</v>
      </c>
      <c r="L15" s="19">
        <v>56.531623817782162</v>
      </c>
      <c r="M15" s="19">
        <v>57.374664280375413</v>
      </c>
      <c r="N15" s="19">
        <v>59.574791710044217</v>
      </c>
      <c r="O15" s="19">
        <v>59.11920595772888</v>
      </c>
      <c r="P15" s="19">
        <v>61.127136374685577</v>
      </c>
      <c r="Q15" s="19">
        <v>62.352190156485733</v>
      </c>
      <c r="R15" s="19">
        <v>63.145154134261823</v>
      </c>
      <c r="S15" s="19">
        <v>64.79830653598512</v>
      </c>
      <c r="T15" s="19">
        <v>67.094663367579827</v>
      </c>
    </row>
    <row r="16" spans="1:20" ht="13.5">
      <c r="A16" s="17" t="s">
        <v>32</v>
      </c>
      <c r="B16" s="131"/>
      <c r="C16" s="16" t="s">
        <v>81</v>
      </c>
      <c r="D16" s="18">
        <v>40.821273926143917</v>
      </c>
      <c r="E16" s="18">
        <v>38.421110924274252</v>
      </c>
      <c r="F16" s="18">
        <v>39.026117621470213</v>
      </c>
      <c r="G16" s="18">
        <v>39.828588562306422</v>
      </c>
      <c r="H16" s="18">
        <v>42.097733739825252</v>
      </c>
      <c r="I16" s="18">
        <v>43.607198923628161</v>
      </c>
      <c r="J16" s="18">
        <v>44.8578748627639</v>
      </c>
      <c r="K16" s="18">
        <v>48.93041971930154</v>
      </c>
      <c r="L16" s="18">
        <v>50.085801811614303</v>
      </c>
      <c r="M16" s="18">
        <v>50.242030714721892</v>
      </c>
      <c r="N16" s="18">
        <v>53.138486458470588</v>
      </c>
      <c r="O16" s="18">
        <v>55.078057902518204</v>
      </c>
      <c r="P16" s="18">
        <v>56.13932187150148</v>
      </c>
      <c r="Q16" s="18">
        <v>58.59928983378304</v>
      </c>
      <c r="R16" s="18">
        <v>59.430264143098157</v>
      </c>
      <c r="S16" s="18">
        <v>61.723464695539967</v>
      </c>
      <c r="T16" s="18">
        <v>63.234360805339307</v>
      </c>
    </row>
    <row r="17" spans="1:20" ht="13.5">
      <c r="A17" s="17" t="s">
        <v>22</v>
      </c>
      <c r="B17" s="131"/>
      <c r="C17" s="16" t="s">
        <v>81</v>
      </c>
      <c r="D17" s="19">
        <v>59.271825655748408</v>
      </c>
      <c r="E17" s="19">
        <v>58.952020000114722</v>
      </c>
      <c r="F17" s="19">
        <v>59.672550490345408</v>
      </c>
      <c r="G17" s="19">
        <v>63.458050478598302</v>
      </c>
      <c r="H17" s="19">
        <v>63.637320863128693</v>
      </c>
      <c r="I17" s="19">
        <v>64.70884690318681</v>
      </c>
      <c r="J17" s="19">
        <v>65.510524981733013</v>
      </c>
      <c r="K17" s="19">
        <v>67.057862949284768</v>
      </c>
      <c r="L17" s="19">
        <v>67.59819042739133</v>
      </c>
      <c r="M17" s="19">
        <v>66.585566642662414</v>
      </c>
      <c r="N17" s="19">
        <v>67.786278988711729</v>
      </c>
      <c r="O17" s="19">
        <v>68.183585961391941</v>
      </c>
      <c r="P17" s="19">
        <v>69.225614490114992</v>
      </c>
      <c r="Q17" s="19">
        <v>69.252045634746267</v>
      </c>
      <c r="R17" s="19">
        <v>69.275454692841606</v>
      </c>
      <c r="S17" s="19">
        <v>69.758540772745079</v>
      </c>
      <c r="T17" s="19">
        <v>70.902393442673628</v>
      </c>
    </row>
    <row r="18" spans="1:20" ht="13.5">
      <c r="A18" s="17" t="s">
        <v>23</v>
      </c>
      <c r="B18" s="131"/>
      <c r="C18" s="16" t="s">
        <v>81</v>
      </c>
      <c r="D18" s="18">
        <v>54.339328236491447</v>
      </c>
      <c r="E18" s="18">
        <v>54.087592899499903</v>
      </c>
      <c r="F18" s="18">
        <v>54.652896458234324</v>
      </c>
      <c r="G18" s="18">
        <v>57.016557129094011</v>
      </c>
      <c r="H18" s="18">
        <v>57.23795296002293</v>
      </c>
      <c r="I18" s="18">
        <v>58.24580732872905</v>
      </c>
      <c r="J18" s="18">
        <v>60.43855345789234</v>
      </c>
      <c r="K18" s="18">
        <v>61.671572613029909</v>
      </c>
      <c r="L18" s="18">
        <v>63.19141204079363</v>
      </c>
      <c r="M18" s="18">
        <v>62.702698772236531</v>
      </c>
      <c r="N18" s="18">
        <v>64.654312014016185</v>
      </c>
      <c r="O18" s="18">
        <v>65.90406563568061</v>
      </c>
      <c r="P18" s="18">
        <v>68.859985836152191</v>
      </c>
      <c r="Q18" s="18">
        <v>69.95856516479418</v>
      </c>
      <c r="R18" s="18">
        <v>69.120297607351574</v>
      </c>
      <c r="S18" s="18">
        <v>70.283373506237552</v>
      </c>
      <c r="T18" s="18">
        <v>69.008462217979911</v>
      </c>
    </row>
    <row r="19" spans="1:20" ht="21">
      <c r="A19" s="17" t="s">
        <v>16</v>
      </c>
      <c r="B19" s="131"/>
      <c r="C19" s="16" t="s">
        <v>81</v>
      </c>
      <c r="D19" s="19">
        <v>50.555614638760041</v>
      </c>
      <c r="E19" s="19">
        <v>51.680005964911793</v>
      </c>
      <c r="F19" s="19">
        <v>55.633805075135733</v>
      </c>
      <c r="G19" s="19">
        <v>57.457811649428422</v>
      </c>
      <c r="H19" s="19">
        <v>59.063705279957453</v>
      </c>
      <c r="I19" s="19">
        <v>61.608300907911797</v>
      </c>
      <c r="J19" s="19">
        <v>62.70969394288641</v>
      </c>
      <c r="K19" s="19">
        <v>63.340417048916343</v>
      </c>
      <c r="L19" s="19">
        <v>66.714453277727088</v>
      </c>
      <c r="M19" s="19">
        <v>66.265101273333869</v>
      </c>
      <c r="N19" s="19">
        <v>67.077957017608639</v>
      </c>
      <c r="O19" s="19">
        <v>69.268903107592479</v>
      </c>
      <c r="P19" s="19">
        <v>71.273180276369146</v>
      </c>
      <c r="Q19" s="19">
        <v>73.508033619505568</v>
      </c>
      <c r="R19" s="19">
        <v>76.893056277546378</v>
      </c>
      <c r="S19" s="19">
        <v>78.415135170468091</v>
      </c>
      <c r="T19" s="19">
        <v>81.022648322457144</v>
      </c>
    </row>
    <row r="20" spans="1:20" ht="13.5">
      <c r="A20" s="17" t="s">
        <v>13</v>
      </c>
      <c r="B20" s="131"/>
      <c r="C20" s="16" t="s">
        <v>81</v>
      </c>
      <c r="D20" s="18">
        <v>72.870907384320631</v>
      </c>
      <c r="E20" s="18">
        <v>73.048301665115872</v>
      </c>
      <c r="F20" s="18">
        <v>75.714974277308144</v>
      </c>
      <c r="G20" s="18">
        <v>75.743813902472255</v>
      </c>
      <c r="H20" s="18">
        <v>76.93967391321533</v>
      </c>
      <c r="I20" s="18">
        <v>78.030545704881405</v>
      </c>
      <c r="J20" s="18">
        <v>79.218984664939669</v>
      </c>
      <c r="K20" s="18">
        <v>79.75883276329526</v>
      </c>
      <c r="L20" s="18">
        <v>80.791296229337448</v>
      </c>
      <c r="M20" s="18">
        <v>79.443348834009782</v>
      </c>
      <c r="N20" s="18">
        <v>76.850842904776755</v>
      </c>
      <c r="O20" s="18">
        <v>76.442151838116743</v>
      </c>
      <c r="P20" s="18">
        <v>77.77143753593883</v>
      </c>
      <c r="Q20" s="18">
        <v>77.847520404168463</v>
      </c>
      <c r="R20" s="18">
        <v>78.163540662342598</v>
      </c>
      <c r="S20" s="18">
        <v>79.737519204119934</v>
      </c>
      <c r="T20" s="18">
        <v>80.850210370075715</v>
      </c>
    </row>
    <row r="21" spans="1:20" ht="13.5">
      <c r="A21" s="17" t="s">
        <v>18</v>
      </c>
      <c r="B21" s="131"/>
      <c r="C21" s="16" t="s">
        <v>81</v>
      </c>
      <c r="D21" s="19">
        <v>54.763315829418637</v>
      </c>
      <c r="E21" s="19">
        <v>55.441138078135452</v>
      </c>
      <c r="F21" s="19">
        <v>61.746688987818253</v>
      </c>
      <c r="G21" s="19">
        <v>61.749094702180493</v>
      </c>
      <c r="H21" s="19">
        <v>63.449185931741823</v>
      </c>
      <c r="I21" s="19">
        <v>66.492805970618534</v>
      </c>
      <c r="J21" s="19">
        <v>71.849723466871581</v>
      </c>
      <c r="K21" s="19">
        <v>74.154216259666995</v>
      </c>
      <c r="L21" s="19">
        <v>75.110783499455934</v>
      </c>
      <c r="M21" s="19">
        <v>69.617585116688289</v>
      </c>
      <c r="N21" s="19">
        <v>63.204877546594552</v>
      </c>
      <c r="O21" s="19">
        <v>69.104112124612143</v>
      </c>
      <c r="P21" s="19">
        <v>71.244996424951637</v>
      </c>
      <c r="Q21" s="19">
        <v>73.693147064824416</v>
      </c>
      <c r="R21" s="19">
        <v>74.119868726459103</v>
      </c>
      <c r="S21" s="19">
        <v>73.864971484955234</v>
      </c>
      <c r="T21" s="19">
        <v>74.575108257855618</v>
      </c>
    </row>
    <row r="22" spans="1:20" ht="13.5">
      <c r="A22" s="17" t="s">
        <v>17</v>
      </c>
      <c r="B22" s="131"/>
      <c r="C22" s="16" t="s">
        <v>81</v>
      </c>
      <c r="D22" s="18">
        <v>59.375</v>
      </c>
      <c r="E22" s="18">
        <v>63.09148264984227</v>
      </c>
      <c r="F22" s="18">
        <v>65.014577259475217</v>
      </c>
      <c r="G22" s="18">
        <v>65.957446808510639</v>
      </c>
      <c r="H22" s="18">
        <v>65.835411471321692</v>
      </c>
      <c r="I22" s="18">
        <v>65.320665083135381</v>
      </c>
      <c r="J22" s="18">
        <v>67.391304347826093</v>
      </c>
      <c r="K22" s="18">
        <v>67.813267813267814</v>
      </c>
      <c r="L22" s="18">
        <v>70.426065162907264</v>
      </c>
      <c r="M22" s="18">
        <v>71.611253196930946</v>
      </c>
      <c r="N22" s="18">
        <v>72.538860103626945</v>
      </c>
      <c r="O22" s="18">
        <v>72.916666666666657</v>
      </c>
      <c r="P22" s="18">
        <v>74.015748031496059</v>
      </c>
      <c r="Q22" s="18">
        <v>73.670212765957444</v>
      </c>
      <c r="R22" s="18">
        <v>74.193548387096769</v>
      </c>
      <c r="S22" s="18">
        <v>74.86486486486487</v>
      </c>
      <c r="T22" s="18">
        <v>75.637770820496598</v>
      </c>
    </row>
    <row r="23" spans="1:20" ht="13.5">
      <c r="A23" s="17" t="s">
        <v>25</v>
      </c>
      <c r="B23" s="131"/>
      <c r="C23" s="16" t="s">
        <v>81</v>
      </c>
      <c r="D23" s="19">
        <v>53.747663806070953</v>
      </c>
      <c r="E23" s="19">
        <v>55.430050639085003</v>
      </c>
      <c r="F23" s="19">
        <v>57.37395469779225</v>
      </c>
      <c r="G23" s="19">
        <v>54.444126664164948</v>
      </c>
      <c r="H23" s="19">
        <v>54.8287341964256</v>
      </c>
      <c r="I23" s="19">
        <v>55.170256001316943</v>
      </c>
      <c r="J23" s="19">
        <v>54.679644348606182</v>
      </c>
      <c r="K23" s="19">
        <v>55.366574408557611</v>
      </c>
      <c r="L23" s="19">
        <v>56.356996196959088</v>
      </c>
      <c r="M23" s="19">
        <v>58.507952101813999</v>
      </c>
      <c r="N23" s="19">
        <v>60.662873499528501</v>
      </c>
      <c r="O23" s="19">
        <v>63.936340946708313</v>
      </c>
      <c r="P23" s="19">
        <v>67.242968263874971</v>
      </c>
      <c r="Q23" s="19">
        <v>67.484433484201531</v>
      </c>
      <c r="R23" s="19">
        <v>68.264889055563259</v>
      </c>
      <c r="S23" s="19">
        <v>69.366161825092618</v>
      </c>
      <c r="T23" s="19">
        <v>70.74110309186068</v>
      </c>
    </row>
    <row r="24" spans="1:20" ht="13.5">
      <c r="A24" s="17" t="s">
        <v>15</v>
      </c>
      <c r="B24" s="131"/>
      <c r="C24" s="16" t="s">
        <v>81</v>
      </c>
      <c r="D24" s="18">
        <v>56.737849779086893</v>
      </c>
      <c r="E24" s="18">
        <v>58.152284263959388</v>
      </c>
      <c r="F24" s="18">
        <v>59.752454118651301</v>
      </c>
      <c r="G24" s="18">
        <v>60.124543697659441</v>
      </c>
      <c r="H24" s="18">
        <v>61.856990394877272</v>
      </c>
      <c r="I24" s="18">
        <v>63.412084465816427</v>
      </c>
      <c r="J24" s="18">
        <v>64.303797468354432</v>
      </c>
      <c r="K24" s="18">
        <v>66.666666666666657</v>
      </c>
      <c r="L24" s="18">
        <v>68.843005952380949</v>
      </c>
      <c r="M24" s="18">
        <v>70.153391240066526</v>
      </c>
      <c r="N24" s="18">
        <v>71.520381931692995</v>
      </c>
      <c r="O24" s="18">
        <v>73.914670658682638</v>
      </c>
      <c r="P24" s="18">
        <v>75.055066079295159</v>
      </c>
      <c r="Q24" s="18">
        <v>76.072072072072075</v>
      </c>
      <c r="R24" s="18">
        <v>77.192982456140342</v>
      </c>
      <c r="S24" s="18">
        <v>77.503083710311955</v>
      </c>
      <c r="T24" s="18">
        <v>79.394146100132872</v>
      </c>
    </row>
    <row r="25" spans="1:20" ht="13.5">
      <c r="A25" s="17" t="s">
        <v>38</v>
      </c>
      <c r="B25" s="131"/>
      <c r="C25" s="16" t="s">
        <v>81</v>
      </c>
      <c r="D25" s="19">
        <v>48.140556702658373</v>
      </c>
      <c r="E25" s="19">
        <v>48.098881527911011</v>
      </c>
      <c r="F25" s="19">
        <v>48.130431600566652</v>
      </c>
      <c r="G25" s="19">
        <v>50.739668764362847</v>
      </c>
      <c r="H25" s="19">
        <v>48.292125725907482</v>
      </c>
      <c r="I25" s="19">
        <v>50.922816444897379</v>
      </c>
      <c r="J25" s="19">
        <v>51.702692474393118</v>
      </c>
      <c r="K25" s="19">
        <v>53.523461010123043</v>
      </c>
      <c r="L25" s="19">
        <v>54.770489355363424</v>
      </c>
      <c r="M25" s="19">
        <v>53.683119411595037</v>
      </c>
      <c r="N25" s="19">
        <v>53.965673253069923</v>
      </c>
      <c r="O25" s="19">
        <v>50.722169378119787</v>
      </c>
      <c r="P25" s="19">
        <v>47.945445246876233</v>
      </c>
      <c r="Q25" s="19">
        <v>45.973627834442169</v>
      </c>
      <c r="R25" s="19">
        <v>43.882211717339267</v>
      </c>
      <c r="S25" s="19">
        <v>44.283357536619263</v>
      </c>
      <c r="T25" s="19">
        <v>46.797724990449318</v>
      </c>
    </row>
    <row r="26" spans="1:20" ht="13.5">
      <c r="A26" s="17" t="s">
        <v>27</v>
      </c>
      <c r="B26" s="131"/>
      <c r="C26" s="16" t="s">
        <v>81</v>
      </c>
      <c r="D26" s="18">
        <v>33.525061626951519</v>
      </c>
      <c r="E26" s="18">
        <v>36.088107803568903</v>
      </c>
      <c r="F26" s="18">
        <v>39.524519794028258</v>
      </c>
      <c r="G26" s="18">
        <v>44.339774985777133</v>
      </c>
      <c r="H26" s="18">
        <v>46.305181437541911</v>
      </c>
      <c r="I26" s="18">
        <v>48.609169083412247</v>
      </c>
      <c r="J26" s="18">
        <v>49.820249820841802</v>
      </c>
      <c r="K26" s="18">
        <v>47.999417976980702</v>
      </c>
      <c r="L26" s="18">
        <v>45.997170714037082</v>
      </c>
      <c r="M26" s="18">
        <v>47.867361740741423</v>
      </c>
      <c r="N26" s="18">
        <v>51.105157401205624</v>
      </c>
      <c r="O26" s="18">
        <v>53.153154373642337</v>
      </c>
      <c r="P26" s="18">
        <v>55.067742781028393</v>
      </c>
      <c r="Q26" s="18">
        <v>57.682049485364871</v>
      </c>
      <c r="R26" s="18">
        <v>63.226623789511152</v>
      </c>
      <c r="S26" s="18">
        <v>66.441685408499083</v>
      </c>
      <c r="T26" s="18">
        <v>70.037179387964926</v>
      </c>
    </row>
    <row r="27" spans="1:20" ht="13.5">
      <c r="A27" s="17" t="s">
        <v>8</v>
      </c>
      <c r="B27" s="131"/>
      <c r="C27" s="16" t="s">
        <v>81</v>
      </c>
      <c r="D27" s="19">
        <v>87.62735349254217</v>
      </c>
      <c r="E27" s="19">
        <v>87.89570270683592</v>
      </c>
      <c r="F27" s="19">
        <v>89.614568858333939</v>
      </c>
      <c r="G27" s="19">
        <v>86.837016574585647</v>
      </c>
      <c r="H27" s="19">
        <v>86.837549933422096</v>
      </c>
      <c r="I27" s="19">
        <v>89.222671545028561</v>
      </c>
      <c r="J27" s="19">
        <v>89.634146341463421</v>
      </c>
      <c r="K27" s="19">
        <v>89.422009233826188</v>
      </c>
      <c r="L27" s="19">
        <v>88.901517304085914</v>
      </c>
      <c r="M27" s="19">
        <v>87.743158129424202</v>
      </c>
      <c r="N27" s="19">
        <v>85.141047449949028</v>
      </c>
      <c r="O27" s="19">
        <v>83.038165473434901</v>
      </c>
      <c r="P27" s="19">
        <v>82.147198981961154</v>
      </c>
      <c r="Q27" s="19">
        <v>83.539934200263474</v>
      </c>
      <c r="R27" s="19">
        <v>85.570237744015472</v>
      </c>
      <c r="S27" s="19">
        <v>86.076743555434632</v>
      </c>
      <c r="T27" s="19">
        <v>85.707409503396818</v>
      </c>
    </row>
    <row r="28" spans="1:20" ht="13.5">
      <c r="A28" s="17" t="s">
        <v>29</v>
      </c>
      <c r="B28" s="131"/>
      <c r="C28" s="16" t="s">
        <v>81</v>
      </c>
      <c r="D28" s="18">
        <v>53.173242479124838</v>
      </c>
      <c r="E28" s="18">
        <v>54.930334755020183</v>
      </c>
      <c r="F28" s="18">
        <v>55.252526023171157</v>
      </c>
      <c r="G28" s="18">
        <v>57.315309247802482</v>
      </c>
      <c r="H28" s="18">
        <v>58.022388643930597</v>
      </c>
      <c r="I28" s="18">
        <v>58.592694322952653</v>
      </c>
      <c r="J28" s="18">
        <v>60.526313192492182</v>
      </c>
      <c r="K28" s="18">
        <v>61.656442486953893</v>
      </c>
      <c r="L28" s="18">
        <v>61.142121336592602</v>
      </c>
      <c r="M28" s="18">
        <v>60.423728167000469</v>
      </c>
      <c r="N28" s="18">
        <v>59.69962434542613</v>
      </c>
      <c r="O28" s="18">
        <v>59.367296258885347</v>
      </c>
      <c r="P28" s="18">
        <v>57.661290322580648</v>
      </c>
      <c r="Q28" s="18">
        <v>59.856630584786537</v>
      </c>
      <c r="R28" s="18">
        <v>60.9870739287148</v>
      </c>
      <c r="S28" s="18">
        <v>63.947672509156739</v>
      </c>
      <c r="T28" s="18">
        <v>66.079460657860835</v>
      </c>
    </row>
    <row r="29" spans="1:20" ht="13.5">
      <c r="A29" s="17" t="s">
        <v>47</v>
      </c>
      <c r="B29" s="131"/>
      <c r="C29" s="16" t="s">
        <v>81</v>
      </c>
      <c r="D29" s="19">
        <v>55.933244540053309</v>
      </c>
      <c r="E29" s="19">
        <v>58.457715465183512</v>
      </c>
      <c r="F29" s="19">
        <v>58.96253263113821</v>
      </c>
      <c r="G29" s="19">
        <v>59.659314654108982</v>
      </c>
      <c r="H29" s="19">
        <v>60.761314997128871</v>
      </c>
      <c r="I29" s="19">
        <v>60.947214223405801</v>
      </c>
      <c r="J29" s="19">
        <v>62.791891201103773</v>
      </c>
      <c r="K29" s="19">
        <v>64.046133072004224</v>
      </c>
      <c r="L29" s="19">
        <v>65.027061875089942</v>
      </c>
      <c r="M29" s="19">
        <v>65.274757453223231</v>
      </c>
      <c r="N29" s="19">
        <v>65.984252798008498</v>
      </c>
      <c r="O29" s="19">
        <v>67.648147967068411</v>
      </c>
      <c r="P29" s="19">
        <v>69.28992340252293</v>
      </c>
      <c r="Q29" s="19">
        <v>70.797574800029764</v>
      </c>
      <c r="R29" s="19">
        <v>71.553560412418278</v>
      </c>
      <c r="S29" s="19">
        <v>71.682258411245996</v>
      </c>
      <c r="T29" s="19">
        <v>71.722496197857069</v>
      </c>
    </row>
    <row r="30" spans="1:20" ht="13.5">
      <c r="A30" s="17" t="s">
        <v>31</v>
      </c>
      <c r="B30" s="131"/>
      <c r="C30" s="16" t="s">
        <v>81</v>
      </c>
      <c r="D30" s="18">
        <v>36.917277573526697</v>
      </c>
      <c r="E30" s="18">
        <v>37.770084147939592</v>
      </c>
      <c r="F30" s="18">
        <v>39.409460680927992</v>
      </c>
      <c r="G30" s="18">
        <v>41.123308996157022</v>
      </c>
      <c r="H30" s="18">
        <v>41.485172931766932</v>
      </c>
      <c r="I30" s="18">
        <v>43.024417362497339</v>
      </c>
      <c r="J30" s="18">
        <v>43.891209280225659</v>
      </c>
      <c r="K30" s="18">
        <v>46.006592015296633</v>
      </c>
      <c r="L30" s="18">
        <v>47.449768067313663</v>
      </c>
      <c r="M30" s="18">
        <v>50.551870866781002</v>
      </c>
      <c r="N30" s="18">
        <v>52.677251718954253</v>
      </c>
      <c r="O30" s="18">
        <v>55.273604541048371</v>
      </c>
      <c r="P30" s="18">
        <v>57.720259739319737</v>
      </c>
      <c r="Q30" s="18">
        <v>58.624095001791893</v>
      </c>
      <c r="R30" s="18">
        <v>60.131199444446978</v>
      </c>
      <c r="S30" s="18">
        <v>60.868354477015302</v>
      </c>
      <c r="T30" s="18">
        <v>62.240390467324772</v>
      </c>
    </row>
    <row r="31" spans="1:20" ht="13.5">
      <c r="A31" s="17" t="s">
        <v>14</v>
      </c>
      <c r="B31" s="131"/>
      <c r="C31" s="16" t="s">
        <v>81</v>
      </c>
      <c r="D31" s="19">
        <v>73.142857142857139</v>
      </c>
      <c r="E31" s="19">
        <v>72.661870503597129</v>
      </c>
      <c r="F31" s="19">
        <v>72.248243559718972</v>
      </c>
      <c r="G31" s="19">
        <v>72.546857772877615</v>
      </c>
      <c r="H31" s="19">
        <v>73.480083857442352</v>
      </c>
      <c r="I31" s="19">
        <v>73.814229249011859</v>
      </c>
      <c r="J31" s="19">
        <v>73.925233644859816</v>
      </c>
      <c r="K31" s="19">
        <v>74.502369668246445</v>
      </c>
      <c r="L31" s="19">
        <v>74.472361809045225</v>
      </c>
      <c r="M31" s="19">
        <v>74.137931034482762</v>
      </c>
      <c r="N31" s="19">
        <v>74.455899198167245</v>
      </c>
      <c r="O31" s="19">
        <v>75.126903553299499</v>
      </c>
      <c r="P31" s="19">
        <v>75.436408977556113</v>
      </c>
      <c r="Q31" s="19">
        <v>76.833976833976834</v>
      </c>
      <c r="R31" s="19">
        <v>78.096479791395041</v>
      </c>
      <c r="S31" s="19">
        <v>78.731836195508592</v>
      </c>
      <c r="T31" s="19">
        <v>79.893475366178421</v>
      </c>
    </row>
    <row r="32" spans="1:20" ht="13.5">
      <c r="A32" s="17" t="s">
        <v>20</v>
      </c>
      <c r="B32" s="131"/>
      <c r="C32" s="16" t="s">
        <v>81</v>
      </c>
      <c r="D32" s="18">
        <v>62.140471561736703</v>
      </c>
      <c r="E32" s="18">
        <v>62.508707334063082</v>
      </c>
      <c r="F32" s="18">
        <v>63.693706909197587</v>
      </c>
      <c r="G32" s="18">
        <v>63.160873461302643</v>
      </c>
      <c r="H32" s="18">
        <v>63.437316599702037</v>
      </c>
      <c r="I32" s="18">
        <v>63.083530169637122</v>
      </c>
      <c r="J32" s="18">
        <v>63.179742631797431</v>
      </c>
      <c r="K32" s="18">
        <v>65.169902912621353</v>
      </c>
      <c r="L32" s="18">
        <v>65.903709550118393</v>
      </c>
      <c r="M32" s="18">
        <v>65.625</v>
      </c>
      <c r="N32" s="18">
        <v>66.513923158265769</v>
      </c>
      <c r="O32" s="18">
        <v>67.406411853405885</v>
      </c>
      <c r="P32" s="18">
        <v>68.141131751578698</v>
      </c>
      <c r="Q32" s="18">
        <v>69.24370638231548</v>
      </c>
      <c r="R32" s="18">
        <v>70.778276467512299</v>
      </c>
      <c r="S32" s="18">
        <v>70.583160237923678</v>
      </c>
      <c r="T32" s="18">
        <v>70.926555546798625</v>
      </c>
    </row>
    <row r="33" spans="1:20" ht="13.5">
      <c r="A33" s="17" t="s">
        <v>83</v>
      </c>
      <c r="B33" s="131"/>
      <c r="C33" s="16" t="s">
        <v>81</v>
      </c>
      <c r="D33" s="19">
        <v>48.933669368508902</v>
      </c>
      <c r="E33" s="19">
        <v>50.088674794071572</v>
      </c>
      <c r="F33" s="19">
        <v>57.642945665385092</v>
      </c>
      <c r="G33" s="19">
        <v>58.313864736609567</v>
      </c>
      <c r="H33" s="19">
        <v>60.988406421605113</v>
      </c>
      <c r="I33" s="19">
        <v>61.694998377403252</v>
      </c>
      <c r="J33" s="19">
        <v>65.775468375980878</v>
      </c>
      <c r="K33" s="19">
        <v>71.906642237795154</v>
      </c>
      <c r="L33" s="19">
        <v>73.653311974063698</v>
      </c>
      <c r="M33" s="19">
        <v>66.609599320772574</v>
      </c>
      <c r="N33" s="19">
        <v>63.968528002079537</v>
      </c>
      <c r="O33" s="19">
        <v>65.2342672713323</v>
      </c>
      <c r="P33" s="19">
        <v>66.501310291883598</v>
      </c>
      <c r="Q33" s="19">
        <v>70.351325573697508</v>
      </c>
      <c r="R33" s="19">
        <v>69.923251357382483</v>
      </c>
      <c r="S33" s="19">
        <v>70.26687255363592</v>
      </c>
      <c r="T33" s="19">
        <v>70.902690072862868</v>
      </c>
    </row>
    <row r="34" spans="1:20" ht="21">
      <c r="A34" s="17" t="s">
        <v>33</v>
      </c>
      <c r="B34" s="131"/>
      <c r="C34" s="16" t="s">
        <v>81</v>
      </c>
      <c r="D34" s="18">
        <v>38.880810597884881</v>
      </c>
      <c r="E34" s="18">
        <v>39.317785888176829</v>
      </c>
      <c r="F34" s="18">
        <v>40.679348514243607</v>
      </c>
      <c r="G34" s="18">
        <v>44.421214859421532</v>
      </c>
      <c r="H34" s="18">
        <v>45.929644205620491</v>
      </c>
      <c r="I34" s="18">
        <v>46.809235375513943</v>
      </c>
      <c r="J34" s="18">
        <v>49.014763033756253</v>
      </c>
      <c r="K34" s="18">
        <v>48.27177930882106</v>
      </c>
      <c r="L34" s="18">
        <v>49.448111345568243</v>
      </c>
      <c r="M34" s="18">
        <v>53.413482065451497</v>
      </c>
      <c r="N34" s="18">
        <v>55.661107788174853</v>
      </c>
      <c r="O34" s="18">
        <v>54.573879760532783</v>
      </c>
      <c r="P34" s="18">
        <v>55.972693280787901</v>
      </c>
      <c r="Q34" s="18">
        <v>54.652825773828432</v>
      </c>
      <c r="R34" s="18">
        <v>58.14233851680973</v>
      </c>
      <c r="S34" s="18">
        <v>55.990511430154619</v>
      </c>
      <c r="T34" s="18">
        <v>59.15151477917663</v>
      </c>
    </row>
    <row r="35" spans="1:20" ht="13.5">
      <c r="A35" s="17" t="s">
        <v>30</v>
      </c>
      <c r="B35" s="131"/>
      <c r="C35" s="16" t="s">
        <v>81</v>
      </c>
      <c r="D35" s="19">
        <v>56.560042744908692</v>
      </c>
      <c r="E35" s="19">
        <v>55.413077119650957</v>
      </c>
      <c r="F35" s="19">
        <v>56.724562701234561</v>
      </c>
      <c r="G35" s="19">
        <v>58.204849310120842</v>
      </c>
      <c r="H35" s="19">
        <v>57.75319254672128</v>
      </c>
      <c r="I35" s="19">
        <v>58.328508900663607</v>
      </c>
      <c r="J35" s="19">
        <v>60.167500089031911</v>
      </c>
      <c r="K35" s="19">
        <v>59.767072645410039</v>
      </c>
      <c r="L35" s="19">
        <v>59.736073463635712</v>
      </c>
      <c r="M35" s="19">
        <v>58.946782211021507</v>
      </c>
      <c r="N35" s="19">
        <v>58.643371749957304</v>
      </c>
      <c r="O35" s="19">
        <v>59.135246645138608</v>
      </c>
      <c r="P35" s="19">
        <v>59.678849843705052</v>
      </c>
      <c r="Q35" s="19">
        <v>60.465107830658141</v>
      </c>
      <c r="R35" s="19">
        <v>60.480616768482641</v>
      </c>
      <c r="S35" s="19">
        <v>60.233154659813771</v>
      </c>
      <c r="T35" s="19">
        <v>60.570542331169783</v>
      </c>
    </row>
    <row r="36" spans="1:20" ht="21">
      <c r="A36" s="17" t="s">
        <v>48</v>
      </c>
      <c r="B36" s="131"/>
      <c r="C36" s="16" t="s">
        <v>81</v>
      </c>
      <c r="D36" s="18">
        <v>53.480278422273777</v>
      </c>
      <c r="E36" s="18">
        <v>53.333333333333343</v>
      </c>
      <c r="F36" s="18">
        <v>57.286432160804033</v>
      </c>
      <c r="G36" s="18">
        <v>57.156398104265413</v>
      </c>
      <c r="H36" s="18">
        <v>58.699633699633701</v>
      </c>
      <c r="I36" s="18">
        <v>59.839715048975961</v>
      </c>
      <c r="J36" s="18">
        <v>61.31907308377896</v>
      </c>
      <c r="K36" s="18">
        <v>65.50777676120768</v>
      </c>
      <c r="L36" s="18">
        <v>68.059424326833792</v>
      </c>
      <c r="M36" s="18">
        <v>70.177073625349479</v>
      </c>
      <c r="N36" s="18">
        <v>70.19498607242339</v>
      </c>
      <c r="O36" s="18">
        <v>72.033118675252993</v>
      </c>
      <c r="P36" s="18">
        <v>72.547976884918214</v>
      </c>
      <c r="Q36" s="18">
        <v>71.913268880405241</v>
      </c>
      <c r="R36" s="18">
        <v>71.532294079394504</v>
      </c>
      <c r="S36" s="18">
        <v>71.836354353796963</v>
      </c>
      <c r="T36" s="18">
        <v>72.9334212805025</v>
      </c>
    </row>
    <row r="37" spans="1:20" ht="21">
      <c r="A37" s="17" t="s">
        <v>11</v>
      </c>
      <c r="B37" s="131"/>
      <c r="C37" s="16" t="s">
        <v>81</v>
      </c>
      <c r="D37" s="19">
        <v>67.333693332920163</v>
      </c>
      <c r="E37" s="19">
        <v>68.654354769824991</v>
      </c>
      <c r="F37" s="19">
        <v>71.421444861966179</v>
      </c>
      <c r="G37" s="19">
        <v>73.299163173445621</v>
      </c>
      <c r="H37" s="19">
        <v>75.642158154981317</v>
      </c>
      <c r="I37" s="19">
        <v>77.498936557837951</v>
      </c>
      <c r="J37" s="19">
        <v>77.57550535741629</v>
      </c>
      <c r="K37" s="19">
        <v>78.368353259507074</v>
      </c>
      <c r="L37" s="19">
        <v>79.057377674540533</v>
      </c>
      <c r="M37" s="19">
        <v>77.831714386337282</v>
      </c>
      <c r="N37" s="19">
        <v>78.466429239016847</v>
      </c>
      <c r="O37" s="19">
        <v>79.541924173534611</v>
      </c>
      <c r="P37" s="19">
        <v>79.288144285164748</v>
      </c>
      <c r="Q37" s="19">
        <v>80.103547019386951</v>
      </c>
      <c r="R37" s="19">
        <v>81.324214665183803</v>
      </c>
      <c r="S37" s="19">
        <v>79.348967227784556</v>
      </c>
      <c r="T37" s="19">
        <v>79.925267698704644</v>
      </c>
    </row>
    <row r="38" spans="1:20" ht="13.5">
      <c r="A38" s="17" t="s">
        <v>12</v>
      </c>
      <c r="B38" s="131"/>
      <c r="C38" s="16" t="s">
        <v>81</v>
      </c>
      <c r="D38" s="18">
        <v>77.108433734939766</v>
      </c>
      <c r="E38" s="18">
        <v>77.289377289377299</v>
      </c>
      <c r="F38" s="18">
        <v>77.777777777777786</v>
      </c>
      <c r="G38" s="18">
        <v>76.923076923076934</v>
      </c>
      <c r="H38" s="18">
        <v>75.415282392026583</v>
      </c>
      <c r="I38" s="18">
        <v>76.062187835349292</v>
      </c>
      <c r="J38" s="18">
        <v>76.579301075268816</v>
      </c>
      <c r="K38" s="18">
        <v>78.449453551912569</v>
      </c>
      <c r="L38" s="18">
        <v>78.941979522184297</v>
      </c>
      <c r="M38" s="18">
        <v>78.223885675399799</v>
      </c>
      <c r="N38" s="18">
        <v>78.208150892556418</v>
      </c>
      <c r="O38" s="18">
        <v>78.959575878064953</v>
      </c>
      <c r="P38" s="18">
        <v>78.839256602543202</v>
      </c>
      <c r="Q38" s="18">
        <v>78.265073257439923</v>
      </c>
      <c r="R38" s="18">
        <v>79.764181203807581</v>
      </c>
      <c r="S38" s="18">
        <v>78.70866189791461</v>
      </c>
      <c r="T38" s="18">
        <v>79.459800518166247</v>
      </c>
    </row>
    <row r="39" spans="1:20" ht="13.5">
      <c r="A39" s="17" t="s">
        <v>35</v>
      </c>
      <c r="B39" s="131"/>
      <c r="C39" s="16" t="s">
        <v>81</v>
      </c>
      <c r="D39" s="19">
        <v>36.990595611285272</v>
      </c>
      <c r="E39" s="19">
        <v>38.128654970760238</v>
      </c>
      <c r="F39" s="19">
        <v>35.851765206295191</v>
      </c>
      <c r="G39" s="19">
        <v>36.077481840193713</v>
      </c>
      <c r="H39" s="19">
        <v>34.550350977881763</v>
      </c>
      <c r="I39" s="19">
        <v>35.262140613674802</v>
      </c>
      <c r="J39" s="19">
        <v>34.188372001106679</v>
      </c>
      <c r="K39" s="19">
        <v>36.768897503135328</v>
      </c>
      <c r="L39" s="19">
        <v>40.179066928114253</v>
      </c>
      <c r="M39" s="19">
        <v>42.651317694758191</v>
      </c>
      <c r="N39" s="19">
        <v>45.903165735567967</v>
      </c>
      <c r="O39" s="19">
        <v>50.017662851490741</v>
      </c>
      <c r="P39" s="19">
        <v>52.6205083260298</v>
      </c>
      <c r="Q39" s="19">
        <v>55.282280985096833</v>
      </c>
      <c r="R39" s="19">
        <v>57.233078008327901</v>
      </c>
      <c r="S39" s="19">
        <v>59.456963130846361</v>
      </c>
      <c r="T39" s="19">
        <v>61.700116670262076</v>
      </c>
    </row>
    <row r="40" spans="1:20" ht="13.5">
      <c r="A40" s="17" t="s">
        <v>34</v>
      </c>
      <c r="B40" s="131"/>
      <c r="C40" s="16" t="s">
        <v>81</v>
      </c>
      <c r="D40" s="18">
        <v>57.619816277717739</v>
      </c>
      <c r="E40" s="18">
        <v>56.135452876549436</v>
      </c>
      <c r="F40" s="18">
        <v>59.307879924094152</v>
      </c>
      <c r="G40" s="18">
        <v>59.515511810712638</v>
      </c>
      <c r="H40" s="18">
        <v>57.933937745425979</v>
      </c>
      <c r="I40" s="18">
        <v>58.019768305802479</v>
      </c>
      <c r="J40" s="18">
        <v>56.599341332534948</v>
      </c>
      <c r="K40" s="18">
        <v>58.984551544229532</v>
      </c>
      <c r="L40" s="18">
        <v>58.659809328610983</v>
      </c>
      <c r="M40" s="18">
        <v>58.722508318775652</v>
      </c>
      <c r="N40" s="18">
        <v>57.9472649172559</v>
      </c>
      <c r="O40" s="18">
        <v>58.098903974320422</v>
      </c>
      <c r="P40" s="18">
        <v>56.66912306558585</v>
      </c>
      <c r="Q40" s="18">
        <v>57.432530554083471</v>
      </c>
      <c r="R40" s="18">
        <v>57.814981906806473</v>
      </c>
      <c r="S40" s="18">
        <v>61.224781461346183</v>
      </c>
      <c r="T40" s="18">
        <v>63.797966318635112</v>
      </c>
    </row>
    <row r="41" spans="1:20" ht="21">
      <c r="A41" s="17" t="s">
        <v>26</v>
      </c>
      <c r="B41" s="131"/>
      <c r="C41" s="16" t="s">
        <v>81</v>
      </c>
      <c r="D41" s="19">
        <v>34.27784336875245</v>
      </c>
      <c r="E41" s="19">
        <v>36.466901684292992</v>
      </c>
      <c r="F41" s="19">
        <v>36.763550667714057</v>
      </c>
      <c r="G41" s="19">
        <v>39.866457187745482</v>
      </c>
      <c r="H41" s="19">
        <v>41.107142857142847</v>
      </c>
      <c r="I41" s="19">
        <v>44.701086956521742</v>
      </c>
      <c r="J41" s="19">
        <v>47.688488985417308</v>
      </c>
      <c r="K41" s="19">
        <v>50.281699874699889</v>
      </c>
      <c r="L41" s="19">
        <v>54.81183969764183</v>
      </c>
      <c r="M41" s="19">
        <v>56.421325216115463</v>
      </c>
      <c r="N41" s="19">
        <v>57.993331409275108</v>
      </c>
      <c r="O41" s="19">
        <v>59.873896998236397</v>
      </c>
      <c r="P41" s="19">
        <v>62.625773871259817</v>
      </c>
      <c r="Q41" s="19">
        <v>64.207189663740635</v>
      </c>
      <c r="R41" s="19">
        <v>66.036446134367907</v>
      </c>
      <c r="S41" s="19">
        <v>69.699936859878122</v>
      </c>
      <c r="T41" s="19">
        <v>70.520312710459137</v>
      </c>
    </row>
    <row r="42" spans="1:20" ht="13.5">
      <c r="A42" s="17" t="s">
        <v>37</v>
      </c>
      <c r="B42" s="131"/>
      <c r="C42" s="16" t="s">
        <v>81</v>
      </c>
      <c r="D42" s="18">
        <v>30.54796812905494</v>
      </c>
      <c r="E42" s="18">
        <v>35.00310009265705</v>
      </c>
      <c r="F42" s="18">
        <v>34.916075019989947</v>
      </c>
      <c r="G42" s="18">
        <v>34.009560175550028</v>
      </c>
      <c r="H42" s="18">
        <v>41.058152744733093</v>
      </c>
      <c r="I42" s="18">
        <v>43.251564732601253</v>
      </c>
      <c r="J42" s="18">
        <v>44.808239153335201</v>
      </c>
      <c r="K42" s="18">
        <v>45.153544347508202</v>
      </c>
      <c r="L42" s="18">
        <v>44.785420817326482</v>
      </c>
      <c r="M42" s="18">
        <v>47.570340405711228</v>
      </c>
      <c r="N42" s="18">
        <v>46.908162899169312</v>
      </c>
      <c r="O42" s="18">
        <v>44.085360647072882</v>
      </c>
      <c r="P42" s="18">
        <v>47.461673695451047</v>
      </c>
      <c r="Q42" s="18">
        <v>47.613652346891989</v>
      </c>
      <c r="R42" s="18">
        <v>50.371376575234471</v>
      </c>
      <c r="S42" s="18">
        <v>55.238592316889353</v>
      </c>
      <c r="T42" s="18">
        <v>57.604007103630003</v>
      </c>
    </row>
    <row r="43" spans="1:20" ht="13.5">
      <c r="A43" s="17" t="s">
        <v>36</v>
      </c>
      <c r="B43" s="131"/>
      <c r="C43" s="16" t="s">
        <v>81</v>
      </c>
      <c r="D43" s="19">
        <v>46.250723798494498</v>
      </c>
      <c r="E43" s="19">
        <v>47.843228200371058</v>
      </c>
      <c r="F43" s="19">
        <v>48.451167274203492</v>
      </c>
      <c r="G43" s="19">
        <v>49.033747352077462</v>
      </c>
      <c r="H43" s="19">
        <v>50.054267209235093</v>
      </c>
      <c r="I43" s="19">
        <v>52.572666715095572</v>
      </c>
      <c r="J43" s="19">
        <v>53.996987149057098</v>
      </c>
      <c r="K43" s="19">
        <v>55.066273281954423</v>
      </c>
      <c r="L43" s="19">
        <v>56.294421981707274</v>
      </c>
      <c r="M43" s="19">
        <v>54.75113413954066</v>
      </c>
      <c r="N43" s="19">
        <v>54.260181843544402</v>
      </c>
      <c r="O43" s="19">
        <v>55.195772648384057</v>
      </c>
      <c r="P43" s="19">
        <v>54.77461417554381</v>
      </c>
      <c r="Q43" s="19">
        <v>54.308419889988059</v>
      </c>
      <c r="R43" s="19">
        <v>53.979961592780747</v>
      </c>
      <c r="S43" s="19">
        <v>56.68663284950329</v>
      </c>
      <c r="T43" s="19">
        <v>59.34795317662094</v>
      </c>
    </row>
    <row r="44" spans="1:20" ht="13.5">
      <c r="A44" s="17" t="s">
        <v>10</v>
      </c>
      <c r="B44" s="131"/>
      <c r="C44" s="16" t="s">
        <v>81</v>
      </c>
      <c r="D44" s="18">
        <v>77.874564459930312</v>
      </c>
      <c r="E44" s="18">
        <v>78.723404255319153</v>
      </c>
      <c r="F44" s="18">
        <v>79.120879120879124</v>
      </c>
      <c r="G44" s="18">
        <v>78.207109737248842</v>
      </c>
      <c r="H44" s="18">
        <v>78.527227722772281</v>
      </c>
      <c r="I44" s="18">
        <v>79.65517241379311</v>
      </c>
      <c r="J44" s="18">
        <v>79.549839228295809</v>
      </c>
      <c r="K44" s="18">
        <v>79.808010592519025</v>
      </c>
      <c r="L44" s="18">
        <v>80.69641649763355</v>
      </c>
      <c r="M44" s="18">
        <v>80.339508832399815</v>
      </c>
      <c r="N44" s="18">
        <v>80.342178770949729</v>
      </c>
      <c r="O44" s="18">
        <v>81.427823354861218</v>
      </c>
      <c r="P44" s="18">
        <v>81.987146083029344</v>
      </c>
      <c r="Q44" s="18">
        <v>81.725092662318076</v>
      </c>
      <c r="R44" s="18">
        <v>81.93771731894735</v>
      </c>
      <c r="S44" s="18">
        <v>82.612442526453748</v>
      </c>
      <c r="T44" s="18">
        <v>83.178370457009649</v>
      </c>
    </row>
    <row r="45" spans="1:20" ht="21">
      <c r="A45" s="17" t="s">
        <v>9</v>
      </c>
      <c r="B45" s="131"/>
      <c r="C45" s="16" t="s">
        <v>81</v>
      </c>
      <c r="D45" s="19">
        <v>77.668340661070246</v>
      </c>
      <c r="E45" s="19">
        <v>79.97887302852746</v>
      </c>
      <c r="F45" s="19">
        <v>76.986483343537287</v>
      </c>
      <c r="G45" s="19">
        <v>77.936461942586661</v>
      </c>
      <c r="H45" s="19">
        <v>77.557243597521193</v>
      </c>
      <c r="I45" s="19">
        <v>76.943585556015933</v>
      </c>
      <c r="J45" s="19">
        <v>78.902162980425018</v>
      </c>
      <c r="K45" s="19">
        <v>79.896607438170435</v>
      </c>
      <c r="L45" s="19">
        <v>81.323405067220776</v>
      </c>
      <c r="M45" s="19">
        <v>79.792971082935253</v>
      </c>
      <c r="N45" s="19">
        <v>77.940240363348963</v>
      </c>
      <c r="O45" s="19">
        <v>78.105191698571616</v>
      </c>
      <c r="P45" s="19">
        <v>79.734060752347474</v>
      </c>
      <c r="Q45" s="19">
        <v>79.922616663838156</v>
      </c>
      <c r="R45" s="19">
        <v>80.119902278239181</v>
      </c>
      <c r="S45" s="19">
        <v>80.754692097405197</v>
      </c>
      <c r="T45" s="19">
        <v>81.523870317956636</v>
      </c>
    </row>
    <row r="46" spans="1:20" ht="13.5">
      <c r="A46" s="17" t="s">
        <v>39</v>
      </c>
      <c r="B46" s="131"/>
      <c r="C46" s="16" t="s">
        <v>81</v>
      </c>
      <c r="D46" s="18">
        <v>40.245630609352858</v>
      </c>
      <c r="E46" s="18">
        <v>39.035697728326383</v>
      </c>
      <c r="F46" s="18">
        <v>37.448933272809803</v>
      </c>
      <c r="G46" s="18">
        <v>35.145888594164447</v>
      </c>
      <c r="H46" s="18">
        <v>32.565087494664958</v>
      </c>
      <c r="I46" s="18">
        <v>31.275551921504501</v>
      </c>
      <c r="J46" s="18">
        <v>30.77825576847869</v>
      </c>
      <c r="K46" s="18">
        <v>29.689254960688881</v>
      </c>
      <c r="L46" s="18">
        <v>30.230050323508269</v>
      </c>
      <c r="M46" s="18">
        <v>30.982540225950022</v>
      </c>
      <c r="N46" s="18">
        <v>32.414698162729657</v>
      </c>
      <c r="O46" s="18">
        <v>34.576802507836987</v>
      </c>
      <c r="P46" s="18">
        <v>35.041966426858522</v>
      </c>
      <c r="Q46" s="18">
        <v>35.11956208585422</v>
      </c>
      <c r="R46" s="18">
        <v>34.724540901502507</v>
      </c>
      <c r="S46" s="18">
        <v>36.170798898071617</v>
      </c>
      <c r="T46" s="18">
        <v>37.998906506287589</v>
      </c>
    </row>
    <row r="47" spans="1:20" ht="21">
      <c r="A47" s="17" t="s">
        <v>19</v>
      </c>
      <c r="B47" s="131"/>
      <c r="C47" s="16" t="s">
        <v>81</v>
      </c>
      <c r="D47" s="19">
        <v>63.225202744853412</v>
      </c>
      <c r="E47" s="19">
        <v>64.697060587882433</v>
      </c>
      <c r="F47" s="19">
        <v>65.698658947313476</v>
      </c>
      <c r="G47" s="19">
        <v>67.836971666208029</v>
      </c>
      <c r="H47" s="19">
        <v>67.653386735159543</v>
      </c>
      <c r="I47" s="19">
        <v>68.588589046806604</v>
      </c>
      <c r="J47" s="19">
        <v>69.012575460543303</v>
      </c>
      <c r="K47" s="19">
        <v>68.945827053628634</v>
      </c>
      <c r="L47" s="19">
        <v>70.271769698365148</v>
      </c>
      <c r="M47" s="19">
        <v>70.657690084965836</v>
      </c>
      <c r="N47" s="19">
        <v>70.673070812899013</v>
      </c>
      <c r="O47" s="19">
        <v>69.655956488465932</v>
      </c>
      <c r="P47" s="19">
        <v>70.624905337062188</v>
      </c>
      <c r="Q47" s="19">
        <v>72.424500964937749</v>
      </c>
      <c r="R47" s="19">
        <v>72.540738370422773</v>
      </c>
      <c r="S47" s="19">
        <v>72.979217196749573</v>
      </c>
      <c r="T47" s="19">
        <v>73.398110406243816</v>
      </c>
    </row>
    <row r="48" spans="1:20" ht="21">
      <c r="A48" s="17" t="s">
        <v>24</v>
      </c>
      <c r="B48" s="131"/>
      <c r="C48" s="16" t="s">
        <v>81</v>
      </c>
      <c r="D48" s="18">
        <v>67.276513461252421</v>
      </c>
      <c r="E48" s="18">
        <v>67.123581066609546</v>
      </c>
      <c r="F48" s="18">
        <v>67.948459834910409</v>
      </c>
      <c r="G48" s="18">
        <v>68.384</v>
      </c>
      <c r="H48" s="18">
        <v>68.383658969804614</v>
      </c>
      <c r="I48" s="18">
        <v>69.000987970012204</v>
      </c>
      <c r="J48" s="18">
        <v>69.823077779014127</v>
      </c>
      <c r="K48" s="18">
        <v>69.749931299807642</v>
      </c>
      <c r="L48" s="18">
        <v>70.315549772283674</v>
      </c>
      <c r="M48" s="18">
        <v>68.253800116519244</v>
      </c>
      <c r="N48" s="18">
        <v>68.134715025906729</v>
      </c>
      <c r="O48" s="18">
        <v>68.068124046771743</v>
      </c>
      <c r="P48" s="18">
        <v>68.121506682867562</v>
      </c>
      <c r="Q48" s="18">
        <v>68.556037564952092</v>
      </c>
      <c r="R48" s="18">
        <v>68.334824160821057</v>
      </c>
      <c r="S48" s="18">
        <v>68.844081025831628</v>
      </c>
      <c r="T48" s="18">
        <v>68.936892313337012</v>
      </c>
    </row>
    <row r="49" spans="1:20" ht="21">
      <c r="A49" s="17" t="s">
        <v>84</v>
      </c>
      <c r="B49" s="131"/>
      <c r="C49" s="16" t="s">
        <v>81</v>
      </c>
      <c r="D49" s="19">
        <v>59.125087724045819</v>
      </c>
      <c r="E49" s="19">
        <v>59.418506007167323</v>
      </c>
      <c r="F49" s="19">
        <v>60.279805570952561</v>
      </c>
      <c r="G49" s="19">
        <v>60.888125695997587</v>
      </c>
      <c r="H49" s="19">
        <v>61.041719095742963</v>
      </c>
      <c r="I49" s="19">
        <v>61.817312687519667</v>
      </c>
      <c r="J49" s="19">
        <v>62.518093091720132</v>
      </c>
      <c r="K49" s="19">
        <v>63.209898619668152</v>
      </c>
      <c r="L49" s="19">
        <v>63.979268963784108</v>
      </c>
      <c r="M49" s="19">
        <v>63.671491634690213</v>
      </c>
      <c r="N49" s="19">
        <v>64.202673321534448</v>
      </c>
      <c r="O49" s="19">
        <v>64.97257588367394</v>
      </c>
      <c r="P49" s="19">
        <v>65.741188543107327</v>
      </c>
      <c r="Q49" s="19">
        <v>66.43955714275333</v>
      </c>
      <c r="R49" s="19">
        <v>66.877489276988271</v>
      </c>
      <c r="S49" s="19">
        <v>67.607103793943907</v>
      </c>
      <c r="T49" s="19">
        <v>68.556215750192933</v>
      </c>
    </row>
    <row r="50" spans="1:20" ht="13.5">
      <c r="A50" s="17" t="s">
        <v>85</v>
      </c>
      <c r="B50" s="131"/>
      <c r="C50" s="16" t="s">
        <v>81</v>
      </c>
      <c r="D50" s="18" t="s">
        <v>86</v>
      </c>
      <c r="E50" s="18">
        <v>56.461546488327897</v>
      </c>
      <c r="F50" s="18">
        <v>56.071593204323378</v>
      </c>
      <c r="G50" s="18">
        <v>59.054747961154987</v>
      </c>
      <c r="H50" s="18">
        <v>57.568284056363687</v>
      </c>
      <c r="I50" s="18">
        <v>58.341084364234639</v>
      </c>
      <c r="J50" s="18" t="s">
        <v>86</v>
      </c>
      <c r="K50" s="18">
        <v>58.141366035141807</v>
      </c>
      <c r="L50" s="18">
        <v>59.394261032331507</v>
      </c>
      <c r="M50" s="18">
        <v>61.215484722633981</v>
      </c>
      <c r="N50" s="18">
        <v>62.890840268658131</v>
      </c>
      <c r="O50" s="18">
        <v>64.626757651504434</v>
      </c>
      <c r="P50" s="18">
        <v>66.133053416041321</v>
      </c>
      <c r="Q50" s="18">
        <v>66.401950257753001</v>
      </c>
      <c r="R50" s="18">
        <v>66.778740392694289</v>
      </c>
      <c r="S50" s="18">
        <v>67.78447728728581</v>
      </c>
      <c r="T50" s="18">
        <v>68.306558131188638</v>
      </c>
    </row>
    <row r="51" spans="1:20" ht="13.5">
      <c r="A51" s="17" t="s">
        <v>44</v>
      </c>
      <c r="B51" s="131"/>
      <c r="C51" s="16" t="s">
        <v>81</v>
      </c>
      <c r="D51" s="19" t="s">
        <v>86</v>
      </c>
      <c r="E51" s="19">
        <v>56.71127484531938</v>
      </c>
      <c r="F51" s="19">
        <v>58.3073197189388</v>
      </c>
      <c r="G51" s="19">
        <v>57.313845965033472</v>
      </c>
      <c r="H51" s="19">
        <v>58.577068786125821</v>
      </c>
      <c r="I51" s="19">
        <v>59.700581363016781</v>
      </c>
      <c r="J51" s="19">
        <v>59.64857104523076</v>
      </c>
      <c r="K51" s="19">
        <v>59.277270365657444</v>
      </c>
      <c r="L51" s="19">
        <v>61.086250163579933</v>
      </c>
      <c r="M51" s="19">
        <v>59.773161884277002</v>
      </c>
      <c r="N51" s="19" t="s">
        <v>86</v>
      </c>
      <c r="O51" s="19">
        <v>59.419782116240491</v>
      </c>
      <c r="P51" s="19">
        <v>59.196863863062589</v>
      </c>
      <c r="Q51" s="19">
        <v>59.986878127303541</v>
      </c>
      <c r="R51" s="19">
        <v>62.202293466464774</v>
      </c>
      <c r="S51" s="19">
        <v>59.62009546230037</v>
      </c>
      <c r="T51" s="19" t="s">
        <v>86</v>
      </c>
    </row>
    <row r="52" spans="1:20" ht="13.5">
      <c r="A52" s="17" t="s">
        <v>42</v>
      </c>
      <c r="B52" s="131"/>
      <c r="C52" s="16" t="s">
        <v>81</v>
      </c>
      <c r="D52" s="18">
        <v>67.471735836774513</v>
      </c>
      <c r="E52" s="18" t="s">
        <v>86</v>
      </c>
      <c r="F52" s="18" t="s">
        <v>86</v>
      </c>
      <c r="G52" s="18" t="s">
        <v>86</v>
      </c>
      <c r="H52" s="18" t="s">
        <v>86</v>
      </c>
      <c r="I52" s="18" t="s">
        <v>86</v>
      </c>
      <c r="J52" s="18" t="s">
        <v>86</v>
      </c>
      <c r="K52" s="18" t="s">
        <v>86</v>
      </c>
      <c r="L52" s="18" t="s">
        <v>86</v>
      </c>
      <c r="M52" s="18" t="s">
        <v>86</v>
      </c>
      <c r="N52" s="18">
        <v>66.208898953418213</v>
      </c>
      <c r="O52" s="18" t="s">
        <v>86</v>
      </c>
      <c r="P52" s="18" t="s">
        <v>86</v>
      </c>
      <c r="Q52" s="18" t="s">
        <v>86</v>
      </c>
      <c r="R52" s="18" t="s">
        <v>86</v>
      </c>
      <c r="S52" s="18" t="s">
        <v>86</v>
      </c>
      <c r="T52" s="18" t="s">
        <v>86</v>
      </c>
    </row>
    <row r="53" spans="1:20" ht="13.5">
      <c r="A53" s="17" t="s">
        <v>43</v>
      </c>
      <c r="B53" s="131"/>
      <c r="C53" s="16" t="s">
        <v>81</v>
      </c>
      <c r="D53" s="19">
        <v>60.412664387012413</v>
      </c>
      <c r="E53" s="19" t="s">
        <v>86</v>
      </c>
      <c r="F53" s="19" t="s">
        <v>86</v>
      </c>
      <c r="G53" s="19" t="s">
        <v>86</v>
      </c>
      <c r="H53" s="19" t="s">
        <v>86</v>
      </c>
      <c r="I53" s="19">
        <v>62.948960089361449</v>
      </c>
      <c r="J53" s="19">
        <v>62.590261986811001</v>
      </c>
      <c r="K53" s="19" t="s">
        <v>86</v>
      </c>
      <c r="L53" s="19">
        <v>61.437311836322131</v>
      </c>
      <c r="M53" s="19" t="s">
        <v>86</v>
      </c>
      <c r="N53" s="19">
        <v>60.446802264844699</v>
      </c>
      <c r="O53" s="19" t="s">
        <v>86</v>
      </c>
      <c r="P53" s="19">
        <v>58.774267670643383</v>
      </c>
      <c r="Q53" s="19" t="s">
        <v>86</v>
      </c>
      <c r="R53" s="19" t="s">
        <v>86</v>
      </c>
      <c r="S53" s="19" t="s">
        <v>86</v>
      </c>
      <c r="T53" s="19" t="s">
        <v>86</v>
      </c>
    </row>
    <row r="54" spans="1:20" ht="13.5">
      <c r="A54" s="17" t="s">
        <v>40</v>
      </c>
      <c r="B54" s="131"/>
      <c r="C54" s="16" t="s">
        <v>81</v>
      </c>
      <c r="D54" s="18" t="s">
        <v>86</v>
      </c>
      <c r="E54" s="18" t="s">
        <v>86</v>
      </c>
      <c r="F54" s="18" t="s">
        <v>86</v>
      </c>
      <c r="G54" s="18" t="s">
        <v>86</v>
      </c>
      <c r="H54" s="18" t="s">
        <v>86</v>
      </c>
      <c r="I54" s="18" t="s">
        <v>86</v>
      </c>
      <c r="J54" s="18">
        <v>70.400241198501476</v>
      </c>
      <c r="K54" s="18">
        <v>72.314955197953935</v>
      </c>
      <c r="L54" s="18">
        <v>71.318552470452559</v>
      </c>
      <c r="M54" s="18">
        <v>71.462703294425211</v>
      </c>
      <c r="N54" s="18">
        <v>71.805956882231612</v>
      </c>
      <c r="O54" s="18">
        <v>69.512211644984617</v>
      </c>
      <c r="P54" s="18">
        <v>71.473752510271041</v>
      </c>
      <c r="Q54" s="18">
        <v>70.345939825352943</v>
      </c>
      <c r="R54" s="18" t="s">
        <v>86</v>
      </c>
      <c r="S54" s="18" t="s">
        <v>86</v>
      </c>
      <c r="T54" s="18" t="s">
        <v>86</v>
      </c>
    </row>
    <row r="55" spans="1:20" ht="31.5">
      <c r="A55" s="17" t="s">
        <v>49</v>
      </c>
      <c r="B55" s="131"/>
      <c r="C55" s="16" t="s">
        <v>81</v>
      </c>
      <c r="D55" s="19">
        <v>49.027836013177549</v>
      </c>
      <c r="E55" s="19">
        <v>49.331250964268612</v>
      </c>
      <c r="F55" s="19">
        <v>56.286295140912358</v>
      </c>
      <c r="G55" s="19">
        <v>56.655051442672288</v>
      </c>
      <c r="H55" s="19">
        <v>58.208500881751434</v>
      </c>
      <c r="I55" s="19">
        <v>58.856389180076363</v>
      </c>
      <c r="J55" s="19">
        <v>59.075959432912377</v>
      </c>
      <c r="K55" s="19">
        <v>61.262511175951232</v>
      </c>
      <c r="L55" s="19">
        <v>59.795462176299942</v>
      </c>
      <c r="M55" s="19">
        <v>58.442480818285112</v>
      </c>
      <c r="N55" s="19">
        <v>58.645850478850868</v>
      </c>
      <c r="O55" s="19">
        <v>59.800653277786132</v>
      </c>
      <c r="P55" s="19">
        <v>61.465884516332927</v>
      </c>
      <c r="Q55" s="19">
        <v>61.503742760945272</v>
      </c>
      <c r="R55" s="19">
        <v>61.668805218034002</v>
      </c>
      <c r="S55" s="19">
        <v>62.018060112342432</v>
      </c>
      <c r="T55" s="19">
        <v>62.683793688122627</v>
      </c>
    </row>
    <row r="56" spans="1:20" ht="21">
      <c r="A56" s="17" t="s">
        <v>46</v>
      </c>
      <c r="B56" s="132"/>
      <c r="C56" s="16" t="s">
        <v>81</v>
      </c>
      <c r="D56" s="18" t="s">
        <v>86</v>
      </c>
      <c r="E56" s="18">
        <v>52.222561254691357</v>
      </c>
      <c r="F56" s="18">
        <v>47.994989045941892</v>
      </c>
      <c r="G56" s="18">
        <v>48.244989639190749</v>
      </c>
      <c r="H56" s="18">
        <v>49.064365186357797</v>
      </c>
      <c r="I56" s="18">
        <v>51.181430200047572</v>
      </c>
      <c r="J56" s="18">
        <v>51.968018451712737</v>
      </c>
      <c r="K56" s="18">
        <v>51.327925296050907</v>
      </c>
      <c r="L56" s="18">
        <v>51.080206893344346</v>
      </c>
      <c r="M56" s="18">
        <v>49.831147770248663</v>
      </c>
      <c r="N56" s="18">
        <v>47.145077593641659</v>
      </c>
      <c r="O56" s="18">
        <v>49.170293647908942</v>
      </c>
      <c r="P56" s="18">
        <v>49.893234917795148</v>
      </c>
      <c r="Q56" s="18">
        <v>49.263115912851383</v>
      </c>
      <c r="R56" s="18">
        <v>50.459399988772162</v>
      </c>
      <c r="S56" s="18">
        <v>49.728419155260539</v>
      </c>
      <c r="T56" s="18">
        <v>49.83368896922741</v>
      </c>
    </row>
    <row r="57" spans="1:20">
      <c r="A57" s="20" t="s">
        <v>87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</sheetData>
  <mergeCells count="10">
    <mergeCell ref="A11:C11"/>
    <mergeCell ref="D11:T11"/>
    <mergeCell ref="A12:C12"/>
    <mergeCell ref="B14:B56"/>
    <mergeCell ref="A8:C8"/>
    <mergeCell ref="D8:T8"/>
    <mergeCell ref="A9:C9"/>
    <mergeCell ref="D9:T9"/>
    <mergeCell ref="A10:C10"/>
    <mergeCell ref="D10:T10"/>
  </mergeCells>
  <hyperlinks>
    <hyperlink ref="A7" r:id="rId1" tooltip="Click once to display linked information. Click and hold to select this cell." display="http://dotstat.oecd.org/OECDStat_Metadata/ShowMetadata.ashx?Dataset=LFS_SEXAGE_I_R&amp;ShowOnWeb=true&amp;Lang=en"/>
    <hyperlink ref="A57" r:id="rId2" tooltip="Click once to display linked information. Click and hold to select this cell." display="http://dotstat.oecd.org/"/>
    <hyperlink ref="A1" r:id="rId3" display="http://dx.doi.org/10.1787/pension_glance-2017-en"/>
    <hyperlink ref="A4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workbookViewId="0">
      <selection activeCell="D29" sqref="D29"/>
    </sheetView>
  </sheetViews>
  <sheetFormatPr defaultRowHeight="12.75"/>
  <sheetData>
    <row r="1" spans="1:20" s="229" customFormat="1">
      <c r="A1" s="230" t="s">
        <v>122</v>
      </c>
    </row>
    <row r="2" spans="1:20" s="229" customFormat="1">
      <c r="A2" s="229" t="s">
        <v>123</v>
      </c>
      <c r="B2" s="229" t="s">
        <v>120</v>
      </c>
    </row>
    <row r="3" spans="1:20" s="229" customFormat="1">
      <c r="A3" s="229" t="s">
        <v>124</v>
      </c>
    </row>
    <row r="4" spans="1:20" s="229" customFormat="1">
      <c r="A4" s="230" t="s">
        <v>125</v>
      </c>
    </row>
    <row r="5" spans="1:20" s="229" customFormat="1"/>
    <row r="6" spans="1:20">
      <c r="A6" s="22" t="s">
        <v>50</v>
      </c>
      <c r="B6" s="22" t="s">
        <v>88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68.25">
      <c r="A7" s="23" t="s">
        <v>52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>
      <c r="A8" s="133" t="s">
        <v>53</v>
      </c>
      <c r="B8" s="134"/>
      <c r="C8" s="135"/>
      <c r="D8" s="136" t="s">
        <v>54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8"/>
    </row>
    <row r="9" spans="1:20">
      <c r="A9" s="133" t="s">
        <v>55</v>
      </c>
      <c r="B9" s="134"/>
      <c r="C9" s="135"/>
      <c r="D9" s="136" t="s">
        <v>56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8"/>
    </row>
    <row r="10" spans="1:20">
      <c r="A10" s="133" t="s">
        <v>57</v>
      </c>
      <c r="B10" s="134"/>
      <c r="C10" s="135"/>
      <c r="D10" s="136" t="s">
        <v>89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8"/>
    </row>
    <row r="11" spans="1:20">
      <c r="A11" s="133" t="s">
        <v>59</v>
      </c>
      <c r="B11" s="134"/>
      <c r="C11" s="135"/>
      <c r="D11" s="136" t="s">
        <v>60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8"/>
    </row>
    <row r="12" spans="1:20">
      <c r="A12" s="139" t="s">
        <v>61</v>
      </c>
      <c r="B12" s="140"/>
      <c r="C12" s="141"/>
      <c r="D12" s="24" t="s">
        <v>62</v>
      </c>
      <c r="E12" s="24" t="s">
        <v>63</v>
      </c>
      <c r="F12" s="24" t="s">
        <v>64</v>
      </c>
      <c r="G12" s="24" t="s">
        <v>65</v>
      </c>
      <c r="H12" s="24" t="s">
        <v>66</v>
      </c>
      <c r="I12" s="24" t="s">
        <v>67</v>
      </c>
      <c r="J12" s="24" t="s">
        <v>68</v>
      </c>
      <c r="K12" s="24" t="s">
        <v>69</v>
      </c>
      <c r="L12" s="24" t="s">
        <v>70</v>
      </c>
      <c r="M12" s="24" t="s">
        <v>71</v>
      </c>
      <c r="N12" s="24" t="s">
        <v>72</v>
      </c>
      <c r="O12" s="24" t="s">
        <v>73</v>
      </c>
      <c r="P12" s="24" t="s">
        <v>74</v>
      </c>
      <c r="Q12" s="24" t="s">
        <v>75</v>
      </c>
      <c r="R12" s="24" t="s">
        <v>76</v>
      </c>
      <c r="S12" s="24" t="s">
        <v>77</v>
      </c>
      <c r="T12" s="24" t="s">
        <v>78</v>
      </c>
    </row>
    <row r="13" spans="1:20" ht="13.5">
      <c r="A13" s="25" t="s">
        <v>79</v>
      </c>
      <c r="B13" s="25" t="s">
        <v>80</v>
      </c>
      <c r="C13" s="26" t="s">
        <v>81</v>
      </c>
      <c r="D13" s="26" t="s">
        <v>81</v>
      </c>
      <c r="E13" s="26" t="s">
        <v>81</v>
      </c>
      <c r="F13" s="26" t="s">
        <v>81</v>
      </c>
      <c r="G13" s="26" t="s">
        <v>81</v>
      </c>
      <c r="H13" s="26" t="s">
        <v>81</v>
      </c>
      <c r="I13" s="26" t="s">
        <v>81</v>
      </c>
      <c r="J13" s="26" t="s">
        <v>81</v>
      </c>
      <c r="K13" s="26" t="s">
        <v>81</v>
      </c>
      <c r="L13" s="26" t="s">
        <v>81</v>
      </c>
      <c r="M13" s="26" t="s">
        <v>81</v>
      </c>
      <c r="N13" s="26" t="s">
        <v>81</v>
      </c>
      <c r="O13" s="26" t="s">
        <v>81</v>
      </c>
      <c r="P13" s="26" t="s">
        <v>81</v>
      </c>
      <c r="Q13" s="26" t="s">
        <v>81</v>
      </c>
      <c r="R13" s="26" t="s">
        <v>81</v>
      </c>
      <c r="S13" s="26" t="s">
        <v>81</v>
      </c>
      <c r="T13" s="26" t="s">
        <v>81</v>
      </c>
    </row>
    <row r="14" spans="1:20" ht="13.5">
      <c r="A14" s="27" t="s">
        <v>21</v>
      </c>
      <c r="B14" s="142" t="s">
        <v>82</v>
      </c>
      <c r="C14" s="26" t="s">
        <v>81</v>
      </c>
      <c r="D14" s="28">
        <v>32.61739201107914</v>
      </c>
      <c r="E14" s="28">
        <v>33.180399727109929</v>
      </c>
      <c r="F14" s="28">
        <v>35.203696428021267</v>
      </c>
      <c r="G14" s="28">
        <v>37.192133405324107</v>
      </c>
      <c r="H14" s="28">
        <v>39.537004989442117</v>
      </c>
      <c r="I14" s="28">
        <v>41.337235712416671</v>
      </c>
      <c r="J14" s="28">
        <v>43.189584732400327</v>
      </c>
      <c r="K14" s="28">
        <v>44.804052676156722</v>
      </c>
      <c r="L14" s="28">
        <v>46.460187303464643</v>
      </c>
      <c r="M14" s="28">
        <v>48.506295971698059</v>
      </c>
      <c r="N14" s="28">
        <v>50.338076598688367</v>
      </c>
      <c r="O14" s="28">
        <v>51.0293602215908</v>
      </c>
      <c r="P14" s="28">
        <v>51.715362261940648</v>
      </c>
      <c r="Q14" s="28">
        <v>51.48019110494679</v>
      </c>
      <c r="R14" s="28">
        <v>51.561486880465068</v>
      </c>
      <c r="S14" s="28">
        <v>52.953648672792532</v>
      </c>
      <c r="T14" s="28">
        <v>53.496580332868803</v>
      </c>
    </row>
    <row r="15" spans="1:20" ht="13.5">
      <c r="A15" s="27" t="s">
        <v>28</v>
      </c>
      <c r="B15" s="143"/>
      <c r="C15" s="26" t="s">
        <v>81</v>
      </c>
      <c r="D15" s="29">
        <v>11.830696365952379</v>
      </c>
      <c r="E15" s="29">
        <v>12.742959872218419</v>
      </c>
      <c r="F15" s="29">
        <v>12.273189563917891</v>
      </c>
      <c r="G15" s="29">
        <v>11.84477765003265</v>
      </c>
      <c r="H15" s="29">
        <v>10.583294027086151</v>
      </c>
      <c r="I15" s="29">
        <v>12.358721030669431</v>
      </c>
      <c r="J15" s="29">
        <v>13.58781066258493</v>
      </c>
      <c r="K15" s="29">
        <v>17.365926129689878</v>
      </c>
      <c r="L15" s="29">
        <v>19.00943252586876</v>
      </c>
      <c r="M15" s="29">
        <v>19.79533625395932</v>
      </c>
      <c r="N15" s="29">
        <v>21.29483112339603</v>
      </c>
      <c r="O15" s="29">
        <v>19.57330061755794</v>
      </c>
      <c r="P15" s="29">
        <v>19.98581655380681</v>
      </c>
      <c r="Q15" s="29">
        <v>22.21966116927393</v>
      </c>
      <c r="R15" s="29">
        <v>23.330112929145159</v>
      </c>
      <c r="S15" s="29">
        <v>23.373021539502631</v>
      </c>
      <c r="T15" s="29">
        <v>26.93166205464653</v>
      </c>
    </row>
    <row r="16" spans="1:20" ht="13.5">
      <c r="A16" s="27" t="s">
        <v>32</v>
      </c>
      <c r="B16" s="143"/>
      <c r="C16" s="26" t="s">
        <v>81</v>
      </c>
      <c r="D16" s="28">
        <v>12.10194222702426</v>
      </c>
      <c r="E16" s="28">
        <v>11.52929729062387</v>
      </c>
      <c r="F16" s="28">
        <v>12.312278909402099</v>
      </c>
      <c r="G16" s="28">
        <v>13.419451436439649</v>
      </c>
      <c r="H16" s="28">
        <v>14.134660531828191</v>
      </c>
      <c r="I16" s="28">
        <v>16.055064354065511</v>
      </c>
      <c r="J16" s="28">
        <v>15.677176689431951</v>
      </c>
      <c r="K16" s="28">
        <v>17.243908626539451</v>
      </c>
      <c r="L16" s="28">
        <v>16.97464636982545</v>
      </c>
      <c r="M16" s="28">
        <v>18.78881430975833</v>
      </c>
      <c r="N16" s="28">
        <v>20.232165378505869</v>
      </c>
      <c r="O16" s="28">
        <v>20.842629107981221</v>
      </c>
      <c r="P16" s="28">
        <v>21.028513299290449</v>
      </c>
      <c r="Q16" s="28">
        <v>22.815354545782291</v>
      </c>
      <c r="R16" s="28">
        <v>23.647922458541739</v>
      </c>
      <c r="S16" s="28">
        <v>23.948998455874399</v>
      </c>
      <c r="T16" s="28">
        <v>25.581189127637639</v>
      </c>
    </row>
    <row r="17" spans="1:20" ht="13.5">
      <c r="A17" s="27" t="s">
        <v>22</v>
      </c>
      <c r="B17" s="143"/>
      <c r="C17" s="26" t="s">
        <v>81</v>
      </c>
      <c r="D17" s="29">
        <v>34.212020439613923</v>
      </c>
      <c r="E17" s="29">
        <v>34.563518266337859</v>
      </c>
      <c r="F17" s="29">
        <v>37.445904342138689</v>
      </c>
      <c r="G17" s="29">
        <v>39.284680038107133</v>
      </c>
      <c r="H17" s="29">
        <v>41.093704867701611</v>
      </c>
      <c r="I17" s="29">
        <v>41.744673929916502</v>
      </c>
      <c r="J17" s="29">
        <v>42.580154277165583</v>
      </c>
      <c r="K17" s="29">
        <v>44.592672654476381</v>
      </c>
      <c r="L17" s="29">
        <v>44.878705478875261</v>
      </c>
      <c r="M17" s="29">
        <v>46.4278064313391</v>
      </c>
      <c r="N17" s="29">
        <v>46.852070124943403</v>
      </c>
      <c r="O17" s="29">
        <v>47.157823073555711</v>
      </c>
      <c r="P17" s="29">
        <v>47.91206397181535</v>
      </c>
      <c r="Q17" s="29">
        <v>49.723013162824962</v>
      </c>
      <c r="R17" s="29">
        <v>50.00703239227191</v>
      </c>
      <c r="S17" s="29">
        <v>50.523011152767197</v>
      </c>
      <c r="T17" s="29">
        <v>50.960728774693713</v>
      </c>
    </row>
    <row r="18" spans="1:20" ht="13.5">
      <c r="A18" s="27" t="s">
        <v>23</v>
      </c>
      <c r="B18" s="143"/>
      <c r="C18" s="26" t="s">
        <v>81</v>
      </c>
      <c r="D18" s="28">
        <v>39.659040643228117</v>
      </c>
      <c r="E18" s="28">
        <v>39.950165130888507</v>
      </c>
      <c r="F18" s="28">
        <v>39.101842416694147</v>
      </c>
      <c r="G18" s="28">
        <v>40.142449596743887</v>
      </c>
      <c r="H18" s="28">
        <v>42.38673004271137</v>
      </c>
      <c r="I18" s="28">
        <v>43.532056680387441</v>
      </c>
      <c r="J18" s="28">
        <v>45.784190917225153</v>
      </c>
      <c r="K18" s="28">
        <v>46.948397019245263</v>
      </c>
      <c r="L18" s="28">
        <v>48.287839065887539</v>
      </c>
      <c r="M18" s="28">
        <v>48.113820349992729</v>
      </c>
      <c r="N18" s="28">
        <v>50.061720791210071</v>
      </c>
      <c r="O18" s="28">
        <v>52.266969811245737</v>
      </c>
      <c r="P18" s="28">
        <v>55.471015339611249</v>
      </c>
      <c r="Q18" s="28">
        <v>56.385737168491602</v>
      </c>
      <c r="R18" s="28">
        <v>57.890434571502979</v>
      </c>
      <c r="S18" s="28">
        <v>57.276711605064342</v>
      </c>
      <c r="T18" s="28">
        <v>57.59111232773688</v>
      </c>
    </row>
    <row r="19" spans="1:20" ht="21">
      <c r="A19" s="27" t="s">
        <v>16</v>
      </c>
      <c r="B19" s="143"/>
      <c r="C19" s="26" t="s">
        <v>81</v>
      </c>
      <c r="D19" s="29">
        <v>16.86785078334211</v>
      </c>
      <c r="E19" s="29">
        <v>17.22472415487492</v>
      </c>
      <c r="F19" s="29">
        <v>20.068564230053848</v>
      </c>
      <c r="G19" s="29">
        <v>21.252586044762079</v>
      </c>
      <c r="H19" s="29">
        <v>20.744021257750219</v>
      </c>
      <c r="I19" s="29">
        <v>22.322033898305079</v>
      </c>
      <c r="J19" s="29">
        <v>23.140229143133769</v>
      </c>
      <c r="K19" s="29">
        <v>25.742926590951591</v>
      </c>
      <c r="L19" s="29">
        <v>26.530612244897959</v>
      </c>
      <c r="M19" s="29">
        <v>26.074831350303018</v>
      </c>
      <c r="N19" s="29">
        <v>25.205154905088978</v>
      </c>
      <c r="O19" s="29">
        <v>25.79983377628227</v>
      </c>
      <c r="P19" s="29">
        <v>27.51026113854024</v>
      </c>
      <c r="Q19" s="29">
        <v>30.10216725374833</v>
      </c>
      <c r="R19" s="29">
        <v>32.188627250634113</v>
      </c>
      <c r="S19" s="29">
        <v>34.315586673885292</v>
      </c>
      <c r="T19" s="29">
        <v>38.34196364948906</v>
      </c>
    </row>
    <row r="20" spans="1:20" ht="13.5">
      <c r="A20" s="27" t="s">
        <v>13</v>
      </c>
      <c r="B20" s="143"/>
      <c r="C20" s="26" t="s">
        <v>81</v>
      </c>
      <c r="D20" s="28">
        <v>33.668400424298852</v>
      </c>
      <c r="E20" s="28">
        <v>36.967311339010379</v>
      </c>
      <c r="F20" s="28">
        <v>34.914645467733799</v>
      </c>
      <c r="G20" s="28">
        <v>38.022584276235477</v>
      </c>
      <c r="H20" s="28">
        <v>38.999911431592281</v>
      </c>
      <c r="I20" s="28">
        <v>37.282942059281467</v>
      </c>
      <c r="J20" s="28">
        <v>40.431589731583067</v>
      </c>
      <c r="K20" s="28">
        <v>38.61863255253548</v>
      </c>
      <c r="L20" s="28">
        <v>37.366978077941972</v>
      </c>
      <c r="M20" s="28">
        <v>38.418599218458667</v>
      </c>
      <c r="N20" s="28">
        <v>40.781921565978237</v>
      </c>
      <c r="O20" s="28">
        <v>42.851206038979022</v>
      </c>
      <c r="P20" s="28">
        <v>43.516296788356023</v>
      </c>
      <c r="Q20" s="28">
        <v>44.82113251532148</v>
      </c>
      <c r="R20" s="28">
        <v>47.493787720317748</v>
      </c>
      <c r="S20" s="28">
        <v>48.65417406810846</v>
      </c>
      <c r="T20" s="28">
        <v>54.70446677580204</v>
      </c>
    </row>
    <row r="21" spans="1:20" ht="13.5">
      <c r="A21" s="27" t="s">
        <v>18</v>
      </c>
      <c r="B21" s="143"/>
      <c r="C21" s="26" t="s">
        <v>81</v>
      </c>
      <c r="D21" s="29">
        <v>31.66765935374822</v>
      </c>
      <c r="E21" s="29">
        <v>33.939972130355777</v>
      </c>
      <c r="F21" s="29">
        <v>38.956350149270961</v>
      </c>
      <c r="G21" s="29">
        <v>40.73828991054642</v>
      </c>
      <c r="H21" s="29">
        <v>41.533808369020221</v>
      </c>
      <c r="I21" s="29">
        <v>41.920530776670923</v>
      </c>
      <c r="J21" s="29">
        <v>40.873382332979929</v>
      </c>
      <c r="K21" s="29">
        <v>39.602535811974022</v>
      </c>
      <c r="L21" s="29">
        <v>44.830560064788678</v>
      </c>
      <c r="M21" s="29">
        <v>48.661374807185389</v>
      </c>
      <c r="N21" s="29">
        <v>42.974581612957408</v>
      </c>
      <c r="O21" s="29">
        <v>44.441648636161787</v>
      </c>
      <c r="P21" s="29">
        <v>48.461264665568123</v>
      </c>
      <c r="Q21" s="29">
        <v>50.561909286199217</v>
      </c>
      <c r="R21" s="29">
        <v>52.969611216432419</v>
      </c>
      <c r="S21" s="29">
        <v>54.286273435705738</v>
      </c>
      <c r="T21" s="29">
        <v>55.042507995972521</v>
      </c>
    </row>
    <row r="22" spans="1:20" ht="13.5">
      <c r="A22" s="27" t="s">
        <v>17</v>
      </c>
      <c r="B22" s="143"/>
      <c r="C22" s="26" t="s">
        <v>81</v>
      </c>
      <c r="D22" s="28">
        <v>23.371647509578541</v>
      </c>
      <c r="E22" s="28">
        <v>25.283018867924529</v>
      </c>
      <c r="F22" s="28">
        <v>26.102941176470591</v>
      </c>
      <c r="G22" s="28">
        <v>27.5092936802974</v>
      </c>
      <c r="H22" s="28">
        <v>29.04411764705883</v>
      </c>
      <c r="I22" s="28">
        <v>33.2129963898917</v>
      </c>
      <c r="J22" s="28">
        <v>37.049180327868847</v>
      </c>
      <c r="K22" s="28">
        <v>39.090909090909093</v>
      </c>
      <c r="L22" s="28">
        <v>41.046831955922862</v>
      </c>
      <c r="M22" s="28">
        <v>39.37823834196891</v>
      </c>
      <c r="N22" s="28">
        <v>40.74074074074074</v>
      </c>
      <c r="O22" s="28">
        <v>41.604010025062657</v>
      </c>
      <c r="P22" s="28">
        <v>42.857142857142847</v>
      </c>
      <c r="Q22" s="28">
        <v>44.041450777202073</v>
      </c>
      <c r="R22" s="28">
        <v>44.444444444444443</v>
      </c>
      <c r="S22" s="28">
        <v>45.308310991957107</v>
      </c>
      <c r="T22" s="28">
        <v>47.373802025546361</v>
      </c>
    </row>
    <row r="23" spans="1:20" ht="13.5">
      <c r="A23" s="27" t="s">
        <v>25</v>
      </c>
      <c r="B23" s="143"/>
      <c r="C23" s="26" t="s">
        <v>81</v>
      </c>
      <c r="D23" s="29">
        <v>13.74127501571828</v>
      </c>
      <c r="E23" s="29">
        <v>13.745084226530039</v>
      </c>
      <c r="F23" s="29">
        <v>15.56300763062181</v>
      </c>
      <c r="G23" s="29">
        <v>13.36583794238264</v>
      </c>
      <c r="H23" s="29">
        <v>13.507325755671021</v>
      </c>
      <c r="I23" s="29">
        <v>13.842783648261991</v>
      </c>
      <c r="J23" s="29">
        <v>14.356796942818089</v>
      </c>
      <c r="K23" s="29">
        <v>15.683031966755021</v>
      </c>
      <c r="L23" s="29">
        <v>16.244936237378418</v>
      </c>
      <c r="M23" s="29">
        <v>16.91425663342444</v>
      </c>
      <c r="N23" s="29">
        <v>17.81084196643728</v>
      </c>
      <c r="O23" s="29">
        <v>18.622974617190991</v>
      </c>
      <c r="P23" s="29">
        <v>21.5152118751388</v>
      </c>
      <c r="Q23" s="29">
        <v>23.343927571739091</v>
      </c>
      <c r="R23" s="29">
        <v>25.138626990038819</v>
      </c>
      <c r="S23" s="29">
        <v>27.460491776732209</v>
      </c>
      <c r="T23" s="29">
        <v>27.898253296776652</v>
      </c>
    </row>
    <row r="24" spans="1:20" ht="13.5">
      <c r="A24" s="27" t="s">
        <v>15</v>
      </c>
      <c r="B24" s="143"/>
      <c r="C24" s="26" t="s">
        <v>81</v>
      </c>
      <c r="D24" s="28">
        <v>19.996599217820101</v>
      </c>
      <c r="E24" s="28">
        <v>21.354080450256578</v>
      </c>
      <c r="F24" s="28">
        <v>22.373604727511491</v>
      </c>
      <c r="G24" s="28">
        <v>22.614899618383941</v>
      </c>
      <c r="H24" s="28">
        <v>25.13728963684677</v>
      </c>
      <c r="I24" s="28">
        <v>28.18548387096774</v>
      </c>
      <c r="J24" s="28">
        <v>29.678848283499448</v>
      </c>
      <c r="K24" s="28">
        <v>32.925447541355084</v>
      </c>
      <c r="L24" s="28">
        <v>35.092165898617509</v>
      </c>
      <c r="M24" s="28">
        <v>38.564196962724353</v>
      </c>
      <c r="N24" s="28">
        <v>40.983606557377051</v>
      </c>
      <c r="O24" s="28">
        <v>44.289044289044291</v>
      </c>
      <c r="P24" s="28">
        <v>46.620379824382283</v>
      </c>
      <c r="Q24" s="28">
        <v>50</v>
      </c>
      <c r="R24" s="28">
        <v>52.584181675802668</v>
      </c>
      <c r="S24" s="28">
        <v>53.32729986842272</v>
      </c>
      <c r="T24" s="28">
        <v>56.03086606354664</v>
      </c>
    </row>
    <row r="25" spans="1:20" ht="13.5">
      <c r="A25" s="27" t="s">
        <v>38</v>
      </c>
      <c r="B25" s="143"/>
      <c r="C25" s="26" t="s">
        <v>81</v>
      </c>
      <c r="D25" s="29">
        <v>31.30003967753769</v>
      </c>
      <c r="E25" s="29">
        <v>30.067760405469741</v>
      </c>
      <c r="F25" s="29">
        <v>30.971921126540941</v>
      </c>
      <c r="G25" s="29">
        <v>31.724231308276909</v>
      </c>
      <c r="H25" s="29">
        <v>30.115189914016831</v>
      </c>
      <c r="I25" s="29">
        <v>31.400759396791809</v>
      </c>
      <c r="J25" s="29">
        <v>31.924836935170148</v>
      </c>
      <c r="K25" s="29">
        <v>31.212864927683778</v>
      </c>
      <c r="L25" s="29">
        <v>31.439520025668919</v>
      </c>
      <c r="M25" s="29">
        <v>31.121816416461272</v>
      </c>
      <c r="N25" s="29">
        <v>30.616107047821298</v>
      </c>
      <c r="O25" s="29">
        <v>28.219486295787441</v>
      </c>
      <c r="P25" s="29">
        <v>24.74304416517456</v>
      </c>
      <c r="Q25" s="29">
        <v>24.49212376476391</v>
      </c>
      <c r="R25" s="29">
        <v>24.120197161187701</v>
      </c>
      <c r="S25" s="29">
        <v>24.543885457292639</v>
      </c>
      <c r="T25" s="29">
        <v>25.25949459959968</v>
      </c>
    </row>
    <row r="26" spans="1:20" ht="13.5">
      <c r="A26" s="27" t="s">
        <v>27</v>
      </c>
      <c r="B26" s="143"/>
      <c r="C26" s="26" t="s">
        <v>81</v>
      </c>
      <c r="D26" s="28">
        <v>7.8843108465085479</v>
      </c>
      <c r="E26" s="28">
        <v>8.8534659868207672</v>
      </c>
      <c r="F26" s="28">
        <v>9.6342378567270508</v>
      </c>
      <c r="G26" s="28">
        <v>11.42963549417046</v>
      </c>
      <c r="H26" s="28">
        <v>13.8948887752078</v>
      </c>
      <c r="I26" s="28">
        <v>14.61003289691018</v>
      </c>
      <c r="J26" s="28">
        <v>12.956569292871711</v>
      </c>
      <c r="K26" s="28">
        <v>13.157432057119671</v>
      </c>
      <c r="L26" s="28">
        <v>12.69814254731538</v>
      </c>
      <c r="M26" s="28">
        <v>12.78108414298514</v>
      </c>
      <c r="N26" s="28">
        <v>12.6183970771324</v>
      </c>
      <c r="O26" s="28">
        <v>13.88672192972043</v>
      </c>
      <c r="P26" s="28">
        <v>13.818516424037171</v>
      </c>
      <c r="Q26" s="28">
        <v>15.52973087282253</v>
      </c>
      <c r="R26" s="28">
        <v>19.418893442142679</v>
      </c>
      <c r="S26" s="28">
        <v>25.397445243254801</v>
      </c>
      <c r="T26" s="28">
        <v>32.174383218584623</v>
      </c>
    </row>
    <row r="27" spans="1:20" ht="13.5">
      <c r="A27" s="27" t="s">
        <v>8</v>
      </c>
      <c r="B27" s="143"/>
      <c r="C27" s="26" t="s">
        <v>81</v>
      </c>
      <c r="D27" s="29">
        <v>79.870197843609319</v>
      </c>
      <c r="E27" s="29">
        <v>82.536105705213558</v>
      </c>
      <c r="F27" s="29">
        <v>83.919296843787464</v>
      </c>
      <c r="G27" s="29">
        <v>78.392534044376703</v>
      </c>
      <c r="H27" s="29">
        <v>75.568130782358764</v>
      </c>
      <c r="I27" s="29">
        <v>79.001087593072867</v>
      </c>
      <c r="J27" s="29">
        <v>78.740157480314963</v>
      </c>
      <c r="K27" s="29">
        <v>79.234321465812599</v>
      </c>
      <c r="L27" s="29">
        <v>76.308715336728909</v>
      </c>
      <c r="M27" s="29">
        <v>72.305713512049834</v>
      </c>
      <c r="N27" s="29">
        <v>74.88879566230554</v>
      </c>
      <c r="O27" s="29">
        <v>75.418818490993829</v>
      </c>
      <c r="P27" s="29">
        <v>75.822269543057132</v>
      </c>
      <c r="Q27" s="29">
        <v>79.328488340417493</v>
      </c>
      <c r="R27" s="29">
        <v>82.441509575678978</v>
      </c>
      <c r="S27" s="29">
        <v>82.645381205147174</v>
      </c>
      <c r="T27" s="29">
        <v>82.902690934348101</v>
      </c>
    </row>
    <row r="28" spans="1:20" ht="13.5">
      <c r="A28" s="27" t="s">
        <v>29</v>
      </c>
      <c r="B28" s="143"/>
      <c r="C28" s="26" t="s">
        <v>81</v>
      </c>
      <c r="D28" s="28">
        <v>36.048064624331779</v>
      </c>
      <c r="E28" s="28">
        <v>37.105264161762442</v>
      </c>
      <c r="F28" s="28">
        <v>38.914026491012727</v>
      </c>
      <c r="G28" s="28">
        <v>39.203482450565247</v>
      </c>
      <c r="H28" s="28">
        <v>38.798799027909752</v>
      </c>
      <c r="I28" s="28">
        <v>42.766204615863288</v>
      </c>
      <c r="J28" s="28">
        <v>44.106253570341373</v>
      </c>
      <c r="K28" s="28">
        <v>45.297805680120057</v>
      </c>
      <c r="L28" s="28">
        <v>45.889385338052683</v>
      </c>
      <c r="M28" s="28">
        <v>42.231841554908023</v>
      </c>
      <c r="N28" s="28">
        <v>40.74766390791563</v>
      </c>
      <c r="O28" s="28">
        <v>41.114180705232862</v>
      </c>
      <c r="P28" s="28">
        <v>40.381991187303441</v>
      </c>
      <c r="Q28" s="28">
        <v>40.768884703616777</v>
      </c>
      <c r="R28" s="28">
        <v>43.046357615894038</v>
      </c>
      <c r="S28" s="28">
        <v>45.753899866776493</v>
      </c>
      <c r="T28" s="28">
        <v>47.038772634262791</v>
      </c>
    </row>
    <row r="29" spans="1:20" ht="13.5">
      <c r="A29" s="27" t="s">
        <v>47</v>
      </c>
      <c r="B29" s="143"/>
      <c r="C29" s="26" t="s">
        <v>81</v>
      </c>
      <c r="D29" s="29">
        <v>36.910295327175596</v>
      </c>
      <c r="E29" s="29">
        <v>37.396599325441152</v>
      </c>
      <c r="F29" s="29">
        <v>36.45056278579419</v>
      </c>
      <c r="G29" s="29">
        <v>36.874762715660907</v>
      </c>
      <c r="H29" s="29">
        <v>36.503187798480262</v>
      </c>
      <c r="I29" s="29">
        <v>38.03832631673987</v>
      </c>
      <c r="J29" s="29">
        <v>41.998511680222208</v>
      </c>
      <c r="K29" s="29">
        <v>46.872542742222002</v>
      </c>
      <c r="L29" s="29">
        <v>49.441527275226207</v>
      </c>
      <c r="M29" s="29">
        <v>50.272099635237922</v>
      </c>
      <c r="N29" s="29">
        <v>52.214284722463127</v>
      </c>
      <c r="O29" s="29">
        <v>53.667043239712051</v>
      </c>
      <c r="P29" s="29">
        <v>56.248209917645298</v>
      </c>
      <c r="Q29" s="29">
        <v>57.872928176795583</v>
      </c>
      <c r="R29" s="29">
        <v>58.45791340897005</v>
      </c>
      <c r="S29" s="29">
        <v>60.5658299472449</v>
      </c>
      <c r="T29" s="29">
        <v>61.062061056164438</v>
      </c>
    </row>
    <row r="30" spans="1:20" ht="13.5">
      <c r="A30" s="27" t="s">
        <v>31</v>
      </c>
      <c r="B30" s="143"/>
      <c r="C30" s="26" t="s">
        <v>81</v>
      </c>
      <c r="D30" s="28">
        <v>18.404690775224431</v>
      </c>
      <c r="E30" s="28">
        <v>18.553398819848169</v>
      </c>
      <c r="F30" s="28">
        <v>18.838485986709049</v>
      </c>
      <c r="G30" s="28">
        <v>19.831023221306189</v>
      </c>
      <c r="H30" s="28">
        <v>18.691172777847751</v>
      </c>
      <c r="I30" s="28">
        <v>17.970201679167079</v>
      </c>
      <c r="J30" s="28">
        <v>18.57235857899666</v>
      </c>
      <c r="K30" s="28">
        <v>19.437008193019881</v>
      </c>
      <c r="L30" s="28">
        <v>19.959583669139679</v>
      </c>
      <c r="M30" s="28">
        <v>20.20219717775494</v>
      </c>
      <c r="N30" s="28">
        <v>20.398728154416371</v>
      </c>
      <c r="O30" s="28">
        <v>20.748355064880041</v>
      </c>
      <c r="P30" s="28">
        <v>22.69032273071128</v>
      </c>
      <c r="Q30" s="28">
        <v>25.941571291852568</v>
      </c>
      <c r="R30" s="28">
        <v>31.120448678002319</v>
      </c>
      <c r="S30" s="28">
        <v>34.22642917515018</v>
      </c>
      <c r="T30" s="28">
        <v>36.917229470810597</v>
      </c>
    </row>
    <row r="31" spans="1:20" ht="13.5">
      <c r="A31" s="27" t="s">
        <v>14</v>
      </c>
      <c r="B31" s="143"/>
      <c r="C31" s="26" t="s">
        <v>81</v>
      </c>
      <c r="D31" s="29">
        <v>50.97529258777633</v>
      </c>
      <c r="E31" s="29">
        <v>50.704225352112672</v>
      </c>
      <c r="F31" s="29">
        <v>50.371287128712872</v>
      </c>
      <c r="G31" s="29">
        <v>50.668286755771561</v>
      </c>
      <c r="H31" s="29">
        <v>51.455180442374861</v>
      </c>
      <c r="I31" s="29">
        <v>52</v>
      </c>
      <c r="J31" s="29">
        <v>52.592592592592588</v>
      </c>
      <c r="K31" s="29">
        <v>55.502392344497608</v>
      </c>
      <c r="L31" s="29">
        <v>57.15896279594137</v>
      </c>
      <c r="M31" s="29">
        <v>56.881720430107528</v>
      </c>
      <c r="N31" s="29">
        <v>57.085020242914972</v>
      </c>
      <c r="O31" s="29">
        <v>57.257257257257251</v>
      </c>
      <c r="P31" s="29">
        <v>57.625482625482633</v>
      </c>
      <c r="Q31" s="29">
        <v>58.853633572159673</v>
      </c>
      <c r="R31" s="29">
        <v>60.702524698133921</v>
      </c>
      <c r="S31" s="29">
        <v>62.23776223776224</v>
      </c>
      <c r="T31" s="29">
        <v>63.602941176470587</v>
      </c>
    </row>
    <row r="32" spans="1:20" ht="13.5">
      <c r="A32" s="27" t="s">
        <v>20</v>
      </c>
      <c r="B32" s="143"/>
      <c r="C32" s="26" t="s">
        <v>81</v>
      </c>
      <c r="D32" s="28">
        <v>53.004953219592743</v>
      </c>
      <c r="E32" s="28">
        <v>53.75356010532537</v>
      </c>
      <c r="F32" s="28">
        <v>54.990564059551282</v>
      </c>
      <c r="G32" s="28">
        <v>51.846863181888821</v>
      </c>
      <c r="H32" s="28">
        <v>52.723492723492733</v>
      </c>
      <c r="I32" s="28">
        <v>53.404906384523642</v>
      </c>
      <c r="J32" s="28">
        <v>54.489795918367342</v>
      </c>
      <c r="K32" s="28">
        <v>55.007473841554557</v>
      </c>
      <c r="L32" s="28">
        <v>54.079140205178312</v>
      </c>
      <c r="M32" s="28">
        <v>53.835294117647059</v>
      </c>
      <c r="N32" s="28">
        <v>53.686114880144729</v>
      </c>
      <c r="O32" s="28">
        <v>55.134757349408112</v>
      </c>
      <c r="P32" s="28">
        <v>56.128157314799118</v>
      </c>
      <c r="Q32" s="28">
        <v>57.206932918887951</v>
      </c>
      <c r="R32" s="28">
        <v>58.287891605351341</v>
      </c>
      <c r="S32" s="28">
        <v>59.43897409616693</v>
      </c>
      <c r="T32" s="28">
        <v>59.63402613353481</v>
      </c>
    </row>
    <row r="33" spans="1:20" ht="13.5">
      <c r="A33" s="27" t="s">
        <v>83</v>
      </c>
      <c r="B33" s="143"/>
      <c r="C33" s="26" t="s">
        <v>81</v>
      </c>
      <c r="D33" s="29">
        <v>23.306800455552839</v>
      </c>
      <c r="E33" s="29">
        <v>25.003060493551882</v>
      </c>
      <c r="F33" s="29">
        <v>28.38837165830564</v>
      </c>
      <c r="G33" s="29">
        <v>30.567175884921639</v>
      </c>
      <c r="H33" s="29">
        <v>33.619860460013697</v>
      </c>
      <c r="I33" s="29">
        <v>35.120139860055843</v>
      </c>
      <c r="J33" s="29">
        <v>39.939487120675153</v>
      </c>
      <c r="K33" s="29">
        <v>41.344992559852507</v>
      </c>
      <c r="L33" s="29">
        <v>41.143464335026323</v>
      </c>
      <c r="M33" s="29">
        <v>35.577158245739469</v>
      </c>
      <c r="N33" s="29">
        <v>29.29111646709384</v>
      </c>
      <c r="O33" s="29">
        <v>34.165548430096202</v>
      </c>
      <c r="P33" s="29">
        <v>37.850056843334762</v>
      </c>
      <c r="Q33" s="29">
        <v>37.753207815020751</v>
      </c>
      <c r="R33" s="29">
        <v>40.573649720965633</v>
      </c>
      <c r="S33" s="29">
        <v>46.652689387469252</v>
      </c>
      <c r="T33" s="29">
        <v>51.530483403421137</v>
      </c>
    </row>
    <row r="34" spans="1:20" ht="21">
      <c r="A34" s="27" t="s">
        <v>33</v>
      </c>
      <c r="B34" s="143"/>
      <c r="C34" s="26" t="s">
        <v>81</v>
      </c>
      <c r="D34" s="28">
        <v>14.456164856842729</v>
      </c>
      <c r="E34" s="28">
        <v>8.8770763102963119</v>
      </c>
      <c r="F34" s="28">
        <v>13.275565495452019</v>
      </c>
      <c r="G34" s="28">
        <v>13.667563012093551</v>
      </c>
      <c r="H34" s="28">
        <v>11.549379274569381</v>
      </c>
      <c r="I34" s="28">
        <v>12.69541252285204</v>
      </c>
      <c r="J34" s="28">
        <v>12.664375349403089</v>
      </c>
      <c r="K34" s="28">
        <v>11.457991365833539</v>
      </c>
      <c r="L34" s="28">
        <v>15.106145000038669</v>
      </c>
      <c r="M34" s="28">
        <v>19.403239761634659</v>
      </c>
      <c r="N34" s="28">
        <v>20.099770635401921</v>
      </c>
      <c r="O34" s="28">
        <v>20.904692428698489</v>
      </c>
      <c r="P34" s="28">
        <v>22.52248945663057</v>
      </c>
      <c r="Q34" s="28">
        <v>22.876414079090331</v>
      </c>
      <c r="R34" s="28">
        <v>23.0903742765638</v>
      </c>
      <c r="S34" s="28">
        <v>17.007648218762551</v>
      </c>
      <c r="T34" s="28">
        <v>13.84888861774856</v>
      </c>
    </row>
    <row r="35" spans="1:20" ht="13.5">
      <c r="A35" s="27" t="s">
        <v>30</v>
      </c>
      <c r="B35" s="143"/>
      <c r="C35" s="26" t="s">
        <v>81</v>
      </c>
      <c r="D35" s="29">
        <v>46.073940703540757</v>
      </c>
      <c r="E35" s="29">
        <v>45.945307277301048</v>
      </c>
      <c r="F35" s="29">
        <v>46.943828078084579</v>
      </c>
      <c r="G35" s="29">
        <v>46.475927293595213</v>
      </c>
      <c r="H35" s="29">
        <v>49.068923399307963</v>
      </c>
      <c r="I35" s="29">
        <v>47.065367602109127</v>
      </c>
      <c r="J35" s="29">
        <v>48.538646122320209</v>
      </c>
      <c r="K35" s="29">
        <v>48.144751751007597</v>
      </c>
      <c r="L35" s="29">
        <v>46.561340353348868</v>
      </c>
      <c r="M35" s="29">
        <v>46.62590986226904</v>
      </c>
      <c r="N35" s="29">
        <v>47.024308006783407</v>
      </c>
      <c r="O35" s="29">
        <v>47.15087276274545</v>
      </c>
      <c r="P35" s="29">
        <v>48.987868216726348</v>
      </c>
      <c r="Q35" s="29">
        <v>48.014313058382093</v>
      </c>
      <c r="R35" s="29">
        <v>47.815842692704642</v>
      </c>
      <c r="S35" s="29">
        <v>47.801132707151758</v>
      </c>
      <c r="T35" s="29">
        <v>48.018960116791753</v>
      </c>
    </row>
    <row r="36" spans="1:20" ht="21">
      <c r="A36" s="27" t="s">
        <v>48</v>
      </c>
      <c r="B36" s="143"/>
      <c r="C36" s="26" t="s">
        <v>81</v>
      </c>
      <c r="D36" s="28">
        <v>18.844566712517189</v>
      </c>
      <c r="E36" s="28">
        <v>17.49663526244953</v>
      </c>
      <c r="F36" s="28">
        <v>20.976253298153029</v>
      </c>
      <c r="G36" s="28">
        <v>22.721437740693201</v>
      </c>
      <c r="H36" s="28">
        <v>23.354037267080749</v>
      </c>
      <c r="I36" s="28">
        <v>24.334140435835351</v>
      </c>
      <c r="J36" s="28">
        <v>25.799086757990871</v>
      </c>
      <c r="K36" s="28">
        <v>29.590766002098629</v>
      </c>
      <c r="L36" s="28">
        <v>34.322453016815032</v>
      </c>
      <c r="M36" s="28">
        <v>36.068702290076338</v>
      </c>
      <c r="N36" s="28">
        <v>37.940630797773657</v>
      </c>
      <c r="O36" s="28">
        <v>40.018570102135563</v>
      </c>
      <c r="P36" s="28">
        <v>43.946305635188018</v>
      </c>
      <c r="Q36" s="28">
        <v>47.398204152438574</v>
      </c>
      <c r="R36" s="28">
        <v>48.980244253550929</v>
      </c>
      <c r="S36" s="28">
        <v>50.528799948674177</v>
      </c>
      <c r="T36" s="28">
        <v>52.955735654617598</v>
      </c>
    </row>
    <row r="37" spans="1:20" ht="21">
      <c r="A37" s="27" t="s">
        <v>11</v>
      </c>
      <c r="B37" s="143"/>
      <c r="C37" s="26" t="s">
        <v>81</v>
      </c>
      <c r="D37" s="29">
        <v>44.152432398399966</v>
      </c>
      <c r="E37" s="29">
        <v>50.467289719626173</v>
      </c>
      <c r="F37" s="29">
        <v>53.428741863230108</v>
      </c>
      <c r="G37" s="29">
        <v>53.115901213691387</v>
      </c>
      <c r="H37" s="29">
        <v>56.115514909612628</v>
      </c>
      <c r="I37" s="29">
        <v>59.151046490897031</v>
      </c>
      <c r="J37" s="29">
        <v>60.268095287496863</v>
      </c>
      <c r="K37" s="29">
        <v>63.756344403107157</v>
      </c>
      <c r="L37" s="29">
        <v>62.975284714388501</v>
      </c>
      <c r="M37" s="29">
        <v>65.459482786459319</v>
      </c>
      <c r="N37" s="29">
        <v>67.391304347826093</v>
      </c>
      <c r="O37" s="29">
        <v>67.272726627535349</v>
      </c>
      <c r="P37" s="29">
        <v>67.801598157708085</v>
      </c>
      <c r="Q37" s="29">
        <v>67.848206861587414</v>
      </c>
      <c r="R37" s="29">
        <v>70.344546029580712</v>
      </c>
      <c r="S37" s="29">
        <v>70.486526817750757</v>
      </c>
      <c r="T37" s="29">
        <v>71.713616645548029</v>
      </c>
    </row>
    <row r="38" spans="1:20" ht="13.5">
      <c r="A38" s="27" t="s">
        <v>12</v>
      </c>
      <c r="B38" s="143"/>
      <c r="C38" s="26" t="s">
        <v>81</v>
      </c>
      <c r="D38" s="28">
        <v>53.968253968253968</v>
      </c>
      <c r="E38" s="28">
        <v>53.367875647668392</v>
      </c>
      <c r="F38" s="28">
        <v>55.000000000000007</v>
      </c>
      <c r="G38" s="28">
        <v>56.666666666666657</v>
      </c>
      <c r="H38" s="28">
        <v>58.035714285714292</v>
      </c>
      <c r="I38" s="28">
        <v>57.060748150463681</v>
      </c>
      <c r="J38" s="28">
        <v>56.666666666666679</v>
      </c>
      <c r="K38" s="28">
        <v>58.773550055411903</v>
      </c>
      <c r="L38" s="28">
        <v>59.252731758900246</v>
      </c>
      <c r="M38" s="28">
        <v>59.122322045611611</v>
      </c>
      <c r="N38" s="28">
        <v>58.904109589041099</v>
      </c>
      <c r="O38" s="28">
        <v>59.758203799654567</v>
      </c>
      <c r="P38" s="28">
        <v>62.311204776958213</v>
      </c>
      <c r="Q38" s="28">
        <v>63.224447463806463</v>
      </c>
      <c r="R38" s="28">
        <v>63.916082315511638</v>
      </c>
      <c r="S38" s="28">
        <v>65.025996004894665</v>
      </c>
      <c r="T38" s="28">
        <v>65.223321193760668</v>
      </c>
    </row>
    <row r="39" spans="1:20" ht="13.5">
      <c r="A39" s="27" t="s">
        <v>35</v>
      </c>
      <c r="B39" s="143"/>
      <c r="C39" s="26" t="s">
        <v>81</v>
      </c>
      <c r="D39" s="29">
        <v>20.4093567251462</v>
      </c>
      <c r="E39" s="29">
        <v>19.578313253012048</v>
      </c>
      <c r="F39" s="29">
        <v>18.583245226693201</v>
      </c>
      <c r="G39" s="29">
        <v>18.597168597168601</v>
      </c>
      <c r="H39" s="29">
        <v>18.231058854613909</v>
      </c>
      <c r="I39" s="29">
        <v>18.81394722670975</v>
      </c>
      <c r="J39" s="29">
        <v>17.878450140955881</v>
      </c>
      <c r="K39" s="29">
        <v>18.409461171785431</v>
      </c>
      <c r="L39" s="29">
        <v>18.886277938685179</v>
      </c>
      <c r="M39" s="29">
        <v>18.20390756719231</v>
      </c>
      <c r="N39" s="29">
        <v>19.109983232881682</v>
      </c>
      <c r="O39" s="29">
        <v>21.219789953182339</v>
      </c>
      <c r="P39" s="29">
        <v>22.55052546483428</v>
      </c>
      <c r="Q39" s="29">
        <v>24.049291979245989</v>
      </c>
      <c r="R39" s="29">
        <v>26.28104246629912</v>
      </c>
      <c r="S39" s="29">
        <v>28.111026750474981</v>
      </c>
      <c r="T39" s="29">
        <v>30.50440434800533</v>
      </c>
    </row>
    <row r="40" spans="1:20" ht="13.5">
      <c r="A40" s="27" t="s">
        <v>34</v>
      </c>
      <c r="B40" s="143"/>
      <c r="C40" s="26" t="s">
        <v>81</v>
      </c>
      <c r="D40" s="28">
        <v>44.039674832866041</v>
      </c>
      <c r="E40" s="28">
        <v>44.132746542334303</v>
      </c>
      <c r="F40" s="28">
        <v>42.979198393224557</v>
      </c>
      <c r="G40" s="28">
        <v>42.833177152351027</v>
      </c>
      <c r="H40" s="28">
        <v>41.414516379801711</v>
      </c>
      <c r="I40" s="28">
        <v>41.692504753517817</v>
      </c>
      <c r="J40" s="28">
        <v>42.608076391995979</v>
      </c>
      <c r="K40" s="28">
        <v>42.014614670970282</v>
      </c>
      <c r="L40" s="28">
        <v>41.861251082315462</v>
      </c>
      <c r="M40" s="28">
        <v>39.782105847939839</v>
      </c>
      <c r="N40" s="28">
        <v>40.23342509383945</v>
      </c>
      <c r="O40" s="28">
        <v>36.677815781238102</v>
      </c>
      <c r="P40" s="28">
        <v>35.793414384030633</v>
      </c>
      <c r="Q40" s="28">
        <v>35.759640260289373</v>
      </c>
      <c r="R40" s="28">
        <v>37.097771919342762</v>
      </c>
      <c r="S40" s="28">
        <v>37.717542912378121</v>
      </c>
      <c r="T40" s="28">
        <v>39.29119345030427</v>
      </c>
    </row>
    <row r="41" spans="1:20" ht="21">
      <c r="A41" s="27" t="s">
        <v>26</v>
      </c>
      <c r="B41" s="143"/>
      <c r="C41" s="26" t="s">
        <v>81</v>
      </c>
      <c r="D41" s="29">
        <v>6.0732498840982858</v>
      </c>
      <c r="E41" s="29">
        <v>5.7937956204379564</v>
      </c>
      <c r="F41" s="29">
        <v>6.6697121973503872</v>
      </c>
      <c r="G41" s="29">
        <v>6.8981269986295111</v>
      </c>
      <c r="H41" s="29">
        <v>9.265734265734265</v>
      </c>
      <c r="I41" s="29">
        <v>12.37157534246575</v>
      </c>
      <c r="J41" s="29">
        <v>13.62489486963835</v>
      </c>
      <c r="K41" s="29">
        <v>15.402706494003841</v>
      </c>
      <c r="L41" s="29">
        <v>17.42501546694092</v>
      </c>
      <c r="M41" s="29">
        <v>16.560108059432689</v>
      </c>
      <c r="N41" s="29">
        <v>17.309631510253709</v>
      </c>
      <c r="O41" s="29">
        <v>17.749675255690018</v>
      </c>
      <c r="P41" s="29">
        <v>19.576452159875839</v>
      </c>
      <c r="Q41" s="29">
        <v>20.7475892947372</v>
      </c>
      <c r="R41" s="29">
        <v>21.082865604792978</v>
      </c>
      <c r="S41" s="29">
        <v>22.749169762997742</v>
      </c>
      <c r="T41" s="29">
        <v>26.965636098225421</v>
      </c>
    </row>
    <row r="42" spans="1:20" ht="13.5">
      <c r="A42" s="27" t="s">
        <v>37</v>
      </c>
      <c r="B42" s="143"/>
      <c r="C42" s="26" t="s">
        <v>81</v>
      </c>
      <c r="D42" s="28">
        <v>14.338025238316909</v>
      </c>
      <c r="E42" s="28">
        <v>15.856030004604261</v>
      </c>
      <c r="F42" s="28">
        <v>13.65535048190762</v>
      </c>
      <c r="G42" s="28">
        <v>12.70779629192911</v>
      </c>
      <c r="H42" s="28">
        <v>16.114665167021212</v>
      </c>
      <c r="I42" s="28">
        <v>15.75777384476056</v>
      </c>
      <c r="J42" s="28">
        <v>15.895209991297961</v>
      </c>
      <c r="K42" s="28">
        <v>17.137457386649292</v>
      </c>
      <c r="L42" s="28">
        <v>15.66594968223299</v>
      </c>
      <c r="M42" s="28">
        <v>18.559957951509741</v>
      </c>
      <c r="N42" s="28">
        <v>19.455594610886571</v>
      </c>
      <c r="O42" s="28">
        <v>15.530891163871949</v>
      </c>
      <c r="P42" s="28">
        <v>15.188407359934571</v>
      </c>
      <c r="Q42" s="28">
        <v>16.75374914527546</v>
      </c>
      <c r="R42" s="28">
        <v>18.94616089058173</v>
      </c>
      <c r="S42" s="28">
        <v>15.94976182550244</v>
      </c>
      <c r="T42" s="28">
        <v>18.116459557952741</v>
      </c>
    </row>
    <row r="43" spans="1:20" ht="13.5">
      <c r="A43" s="27" t="s">
        <v>36</v>
      </c>
      <c r="B43" s="143"/>
      <c r="C43" s="26" t="s">
        <v>81</v>
      </c>
      <c r="D43" s="29">
        <v>26.9550044942632</v>
      </c>
      <c r="E43" s="29">
        <v>29.238978117926049</v>
      </c>
      <c r="F43" s="29">
        <v>29.2437160471098</v>
      </c>
      <c r="G43" s="29">
        <v>30.725612274311299</v>
      </c>
      <c r="H43" s="29">
        <v>30.723344485717469</v>
      </c>
      <c r="I43" s="29">
        <v>32.151076205134999</v>
      </c>
      <c r="J43" s="29">
        <v>32.974672713390511</v>
      </c>
      <c r="K43" s="29">
        <v>32.938226756392467</v>
      </c>
      <c r="L43" s="29">
        <v>33.826251881752583</v>
      </c>
      <c r="M43" s="29">
        <v>32.552385971020492</v>
      </c>
      <c r="N43" s="29">
        <v>32.047172790857168</v>
      </c>
      <c r="O43" s="29">
        <v>32.763067772517523</v>
      </c>
      <c r="P43" s="29">
        <v>31.744513781324411</v>
      </c>
      <c r="Q43" s="29">
        <v>30.651963631373711</v>
      </c>
      <c r="R43" s="29">
        <v>33.011623458117953</v>
      </c>
      <c r="S43" s="29">
        <v>35.264335486851081</v>
      </c>
      <c r="T43" s="29">
        <v>36.807683689464092</v>
      </c>
    </row>
    <row r="44" spans="1:20" ht="13.5">
      <c r="A44" s="27" t="s">
        <v>10</v>
      </c>
      <c r="B44" s="143"/>
      <c r="C44" s="26" t="s">
        <v>81</v>
      </c>
      <c r="D44" s="28">
        <v>48.291571753986332</v>
      </c>
      <c r="E44" s="28">
        <v>51.002227171492208</v>
      </c>
      <c r="F44" s="28">
        <v>53.747323340471077</v>
      </c>
      <c r="G44" s="28">
        <v>56.882591093117412</v>
      </c>
      <c r="H44" s="28">
        <v>58.449228424461808</v>
      </c>
      <c r="I44" s="28">
        <v>58.052367288378768</v>
      </c>
      <c r="J44" s="28">
        <v>59.569096111765688</v>
      </c>
      <c r="K44" s="28">
        <v>60.657064249878623</v>
      </c>
      <c r="L44" s="28">
        <v>60.445151033386338</v>
      </c>
      <c r="M44" s="28">
        <v>60.627792707554818</v>
      </c>
      <c r="N44" s="28">
        <v>61.584285944292382</v>
      </c>
      <c r="O44" s="28">
        <v>63.490752972258932</v>
      </c>
      <c r="P44" s="28">
        <v>64.36820652173914</v>
      </c>
      <c r="Q44" s="28">
        <v>65.75983295552561</v>
      </c>
      <c r="R44" s="28">
        <v>66.307799664866792</v>
      </c>
      <c r="S44" s="28">
        <v>66.386854974133641</v>
      </c>
      <c r="T44" s="28">
        <v>67.677486579696463</v>
      </c>
    </row>
    <row r="45" spans="1:20" ht="21">
      <c r="A45" s="27" t="s">
        <v>9</v>
      </c>
      <c r="B45" s="143"/>
      <c r="C45" s="26" t="s">
        <v>81</v>
      </c>
      <c r="D45" s="29">
        <v>46.498386958602623</v>
      </c>
      <c r="E45" s="29">
        <v>51.20588702259986</v>
      </c>
      <c r="F45" s="29">
        <v>48.846102492989971</v>
      </c>
      <c r="G45" s="29">
        <v>50.545077763692852</v>
      </c>
      <c r="H45" s="29">
        <v>50.23435222222605</v>
      </c>
      <c r="I45" s="29">
        <v>51.279067580311583</v>
      </c>
      <c r="J45" s="29">
        <v>50.683100594590428</v>
      </c>
      <c r="K45" s="29">
        <v>53.240741388041677</v>
      </c>
      <c r="L45" s="29">
        <v>54.611544106047461</v>
      </c>
      <c r="M45" s="29">
        <v>56.139622177924792</v>
      </c>
      <c r="N45" s="29">
        <v>53.895085430486631</v>
      </c>
      <c r="O45" s="29">
        <v>56.002725411234437</v>
      </c>
      <c r="P45" s="29">
        <v>55.568053522907569</v>
      </c>
      <c r="Q45" s="29">
        <v>57.276817058735183</v>
      </c>
      <c r="R45" s="29">
        <v>56.649622002609142</v>
      </c>
      <c r="S45" s="29">
        <v>57.916917787617372</v>
      </c>
      <c r="T45" s="29">
        <v>59.570725540598133</v>
      </c>
    </row>
    <row r="46" spans="1:20" ht="13.5">
      <c r="A46" s="27" t="s">
        <v>39</v>
      </c>
      <c r="B46" s="143"/>
      <c r="C46" s="26" t="s">
        <v>81</v>
      </c>
      <c r="D46" s="28">
        <v>32.097457627118636</v>
      </c>
      <c r="E46" s="28">
        <v>32.389937106918239</v>
      </c>
      <c r="F46" s="28">
        <v>32.829598749348619</v>
      </c>
      <c r="G46" s="28">
        <v>29.84455958549222</v>
      </c>
      <c r="H46" s="28">
        <v>25.611052072263551</v>
      </c>
      <c r="I46" s="28">
        <v>23.745473357475429</v>
      </c>
      <c r="J46" s="28">
        <v>23.526448362720409</v>
      </c>
      <c r="K46" s="28">
        <v>23.681640625</v>
      </c>
      <c r="L46" s="28">
        <v>23.784804152902311</v>
      </c>
      <c r="M46" s="28">
        <v>24.52574525745257</v>
      </c>
      <c r="N46" s="28">
        <v>25.79107065452969</v>
      </c>
      <c r="O46" s="28">
        <v>27.156417664052832</v>
      </c>
      <c r="P46" s="28">
        <v>27.747252747252752</v>
      </c>
      <c r="Q46" s="28">
        <v>26.738967838444282</v>
      </c>
      <c r="R46" s="28">
        <v>27.142857142857139</v>
      </c>
      <c r="S46" s="28">
        <v>26.680040120361081</v>
      </c>
      <c r="T46" s="28">
        <v>28.24806201550388</v>
      </c>
    </row>
    <row r="47" spans="1:20" ht="21">
      <c r="A47" s="27" t="s">
        <v>19</v>
      </c>
      <c r="B47" s="143"/>
      <c r="C47" s="26" t="s">
        <v>81</v>
      </c>
      <c r="D47" s="29">
        <v>36.094674556213022</v>
      </c>
      <c r="E47" s="29">
        <v>37.530519707010811</v>
      </c>
      <c r="F47" s="29">
        <v>37.852070144519722</v>
      </c>
      <c r="G47" s="29">
        <v>40.438907880155412</v>
      </c>
      <c r="H47" s="29">
        <v>41.531957264987483</v>
      </c>
      <c r="I47" s="29">
        <v>41.692024494005103</v>
      </c>
      <c r="J47" s="29">
        <v>43.10657273098105</v>
      </c>
      <c r="K47" s="29">
        <v>44.633909912032742</v>
      </c>
      <c r="L47" s="29">
        <v>45.96129730021125</v>
      </c>
      <c r="M47" s="29">
        <v>44.870162674057937</v>
      </c>
      <c r="N47" s="29">
        <v>43.728329952917193</v>
      </c>
      <c r="O47" s="29">
        <v>44.385940495546599</v>
      </c>
      <c r="P47" s="29">
        <v>45.25969820173335</v>
      </c>
      <c r="Q47" s="29">
        <v>46.090959462663392</v>
      </c>
      <c r="R47" s="29">
        <v>48.069324809277681</v>
      </c>
      <c r="S47" s="29">
        <v>49.154212161998331</v>
      </c>
      <c r="T47" s="29">
        <v>52.245386425360572</v>
      </c>
    </row>
    <row r="48" spans="1:20" ht="21">
      <c r="A48" s="27" t="s">
        <v>24</v>
      </c>
      <c r="B48" s="143"/>
      <c r="C48" s="26" t="s">
        <v>81</v>
      </c>
      <c r="D48" s="28">
        <v>45.956973293768542</v>
      </c>
      <c r="E48" s="28">
        <v>47.637222828062527</v>
      </c>
      <c r="F48" s="28">
        <v>48.492528183168751</v>
      </c>
      <c r="G48" s="28">
        <v>48.863918036850372</v>
      </c>
      <c r="H48" s="28">
        <v>48.959656925031773</v>
      </c>
      <c r="I48" s="28">
        <v>49.97684827905541</v>
      </c>
      <c r="J48" s="28">
        <v>51.026042832624427</v>
      </c>
      <c r="K48" s="28">
        <v>51.719087802496688</v>
      </c>
      <c r="L48" s="28">
        <v>52.126811112588072</v>
      </c>
      <c r="M48" s="28">
        <v>51.50421179302046</v>
      </c>
      <c r="N48" s="28">
        <v>51.160687368103709</v>
      </c>
      <c r="O48" s="28">
        <v>50.794017439510313</v>
      </c>
      <c r="P48" s="28">
        <v>51.98940486925158</v>
      </c>
      <c r="Q48" s="28">
        <v>52.067169142097093</v>
      </c>
      <c r="R48" s="28">
        <v>53.336212481105591</v>
      </c>
      <c r="S48" s="28">
        <v>53.261667540639749</v>
      </c>
      <c r="T48" s="28">
        <v>53.799220672682523</v>
      </c>
    </row>
    <row r="49" spans="1:20" ht="21">
      <c r="A49" s="27" t="s">
        <v>84</v>
      </c>
      <c r="B49" s="143"/>
      <c r="C49" s="26" t="s">
        <v>81</v>
      </c>
      <c r="D49" s="29">
        <v>35.123050385812611</v>
      </c>
      <c r="E49" s="29">
        <v>35.936944601515989</v>
      </c>
      <c r="F49" s="29">
        <v>36.810780377371152</v>
      </c>
      <c r="G49" s="29">
        <v>37.32771899235965</v>
      </c>
      <c r="H49" s="29">
        <v>38.22532580050467</v>
      </c>
      <c r="I49" s="29">
        <v>39.178181174270399</v>
      </c>
      <c r="J49" s="29">
        <v>40.09528072513919</v>
      </c>
      <c r="K49" s="29">
        <v>41.47438061487842</v>
      </c>
      <c r="L49" s="29">
        <v>42.211967847089468</v>
      </c>
      <c r="M49" s="29">
        <v>42.284355513860703</v>
      </c>
      <c r="N49" s="29">
        <v>42.588775096054718</v>
      </c>
      <c r="O49" s="29">
        <v>43.091710924375747</v>
      </c>
      <c r="P49" s="29">
        <v>44.338259001202218</v>
      </c>
      <c r="Q49" s="29">
        <v>45.199297859840073</v>
      </c>
      <c r="R49" s="29">
        <v>46.716935898301507</v>
      </c>
      <c r="S49" s="29">
        <v>47.55775944321789</v>
      </c>
      <c r="T49" s="29">
        <v>48.850240595128412</v>
      </c>
    </row>
    <row r="50" spans="1:20" ht="13.5">
      <c r="A50" s="27" t="s">
        <v>85</v>
      </c>
      <c r="B50" s="143"/>
      <c r="C50" s="26" t="s">
        <v>81</v>
      </c>
      <c r="D50" s="28" t="s">
        <v>86</v>
      </c>
      <c r="E50" s="28">
        <v>47.337475975165347</v>
      </c>
      <c r="F50" s="28">
        <v>45.57889409748109</v>
      </c>
      <c r="G50" s="28">
        <v>45.899827529141703</v>
      </c>
      <c r="H50" s="28">
        <v>47.280083088973221</v>
      </c>
      <c r="I50" s="28">
        <v>45.866990673865701</v>
      </c>
      <c r="J50" s="28" t="s">
        <v>86</v>
      </c>
      <c r="K50" s="28">
        <v>43.89654087900243</v>
      </c>
      <c r="L50" s="28">
        <v>46.168862910677667</v>
      </c>
      <c r="M50" s="28">
        <v>47.412975499907098</v>
      </c>
      <c r="N50" s="28">
        <v>49.857393514034108</v>
      </c>
      <c r="O50" s="28">
        <v>52.287910985489773</v>
      </c>
      <c r="P50" s="28">
        <v>53.88941469066063</v>
      </c>
      <c r="Q50" s="28">
        <v>54.349074188387789</v>
      </c>
      <c r="R50" s="28">
        <v>54.980201865908938</v>
      </c>
      <c r="S50" s="28">
        <v>55.918242667646467</v>
      </c>
      <c r="T50" s="28">
        <v>55.956574832218742</v>
      </c>
    </row>
    <row r="51" spans="1:20" ht="13.5">
      <c r="A51" s="27" t="s">
        <v>44</v>
      </c>
      <c r="B51" s="143"/>
      <c r="C51" s="26" t="s">
        <v>81</v>
      </c>
      <c r="D51" s="29" t="s">
        <v>86</v>
      </c>
      <c r="E51" s="29">
        <v>44.605861833274737</v>
      </c>
      <c r="F51" s="29">
        <v>45.724383455086311</v>
      </c>
      <c r="G51" s="29">
        <v>45.790801946109077</v>
      </c>
      <c r="H51" s="29">
        <v>45.254782628152057</v>
      </c>
      <c r="I51" s="29">
        <v>46.779624115906103</v>
      </c>
      <c r="J51" s="29">
        <v>46.903326109165562</v>
      </c>
      <c r="K51" s="29">
        <v>46.513608685976003</v>
      </c>
      <c r="L51" s="29">
        <v>47.706522861188198</v>
      </c>
      <c r="M51" s="29">
        <v>46.107507061097067</v>
      </c>
      <c r="N51" s="29" t="s">
        <v>86</v>
      </c>
      <c r="O51" s="29">
        <v>44.194953318949658</v>
      </c>
      <c r="P51" s="29">
        <v>43.841076660307507</v>
      </c>
      <c r="Q51" s="29">
        <v>45.131665989255978</v>
      </c>
      <c r="R51" s="29">
        <v>46.51820585232656</v>
      </c>
      <c r="S51" s="29">
        <v>44.062126263303973</v>
      </c>
      <c r="T51" s="29" t="s">
        <v>86</v>
      </c>
    </row>
    <row r="52" spans="1:20" ht="13.5">
      <c r="A52" s="27" t="s">
        <v>42</v>
      </c>
      <c r="B52" s="143"/>
      <c r="C52" s="26" t="s">
        <v>81</v>
      </c>
      <c r="D52" s="28">
        <v>49.965797458925813</v>
      </c>
      <c r="E52" s="28" t="s">
        <v>86</v>
      </c>
      <c r="F52" s="28" t="s">
        <v>86</v>
      </c>
      <c r="G52" s="28" t="s">
        <v>86</v>
      </c>
      <c r="H52" s="28" t="s">
        <v>86</v>
      </c>
      <c r="I52" s="28" t="s">
        <v>86</v>
      </c>
      <c r="J52" s="28" t="s">
        <v>86</v>
      </c>
      <c r="K52" s="28" t="s">
        <v>86</v>
      </c>
      <c r="L52" s="28" t="s">
        <v>86</v>
      </c>
      <c r="M52" s="28" t="s">
        <v>86</v>
      </c>
      <c r="N52" s="28">
        <v>49.143180578165349</v>
      </c>
      <c r="O52" s="28" t="s">
        <v>86</v>
      </c>
      <c r="P52" s="28" t="s">
        <v>86</v>
      </c>
      <c r="Q52" s="28" t="s">
        <v>86</v>
      </c>
      <c r="R52" s="28" t="s">
        <v>86</v>
      </c>
      <c r="S52" s="28" t="s">
        <v>86</v>
      </c>
      <c r="T52" s="28" t="s">
        <v>86</v>
      </c>
    </row>
    <row r="53" spans="1:20" ht="13.5">
      <c r="A53" s="27" t="s">
        <v>43</v>
      </c>
      <c r="B53" s="143"/>
      <c r="C53" s="26" t="s">
        <v>81</v>
      </c>
      <c r="D53" s="29">
        <v>47.197800672779778</v>
      </c>
      <c r="E53" s="29" t="s">
        <v>86</v>
      </c>
      <c r="F53" s="29" t="s">
        <v>86</v>
      </c>
      <c r="G53" s="29" t="s">
        <v>86</v>
      </c>
      <c r="H53" s="29" t="s">
        <v>86</v>
      </c>
      <c r="I53" s="29">
        <v>48.35586855393624</v>
      </c>
      <c r="J53" s="29">
        <v>47.720676353602151</v>
      </c>
      <c r="K53" s="29" t="s">
        <v>86</v>
      </c>
      <c r="L53" s="29">
        <v>46.93805372078166</v>
      </c>
      <c r="M53" s="29" t="s">
        <v>86</v>
      </c>
      <c r="N53" s="29">
        <v>46.509694247759128</v>
      </c>
      <c r="O53" s="29" t="s">
        <v>86</v>
      </c>
      <c r="P53" s="29">
        <v>45.674579175416838</v>
      </c>
      <c r="Q53" s="29" t="s">
        <v>86</v>
      </c>
      <c r="R53" s="29" t="s">
        <v>86</v>
      </c>
      <c r="S53" s="29" t="s">
        <v>86</v>
      </c>
      <c r="T53" s="29" t="s">
        <v>86</v>
      </c>
    </row>
    <row r="54" spans="1:20" ht="13.5">
      <c r="A54" s="27" t="s">
        <v>40</v>
      </c>
      <c r="B54" s="143"/>
      <c r="C54" s="26" t="s">
        <v>81</v>
      </c>
      <c r="D54" s="28" t="s">
        <v>86</v>
      </c>
      <c r="E54" s="28" t="s">
        <v>86</v>
      </c>
      <c r="F54" s="28" t="s">
        <v>86</v>
      </c>
      <c r="G54" s="28" t="s">
        <v>86</v>
      </c>
      <c r="H54" s="28" t="s">
        <v>86</v>
      </c>
      <c r="I54" s="28" t="s">
        <v>86</v>
      </c>
      <c r="J54" s="28">
        <v>57.837014086954007</v>
      </c>
      <c r="K54" s="28">
        <v>61.455484566148009</v>
      </c>
      <c r="L54" s="28">
        <v>60.38277115450019</v>
      </c>
      <c r="M54" s="28">
        <v>61.409709465690383</v>
      </c>
      <c r="N54" s="28">
        <v>60.828387645664613</v>
      </c>
      <c r="O54" s="28">
        <v>59.730719298413007</v>
      </c>
      <c r="P54" s="28">
        <v>61.834377654330972</v>
      </c>
      <c r="Q54" s="28">
        <v>61.885412201481522</v>
      </c>
      <c r="R54" s="28" t="s">
        <v>86</v>
      </c>
      <c r="S54" s="28" t="s">
        <v>86</v>
      </c>
      <c r="T54" s="28" t="s">
        <v>86</v>
      </c>
    </row>
    <row r="55" spans="1:20" ht="31.5">
      <c r="A55" s="27" t="s">
        <v>49</v>
      </c>
      <c r="B55" s="143"/>
      <c r="C55" s="26" t="s">
        <v>81</v>
      </c>
      <c r="D55" s="29">
        <v>25.282067326299771</v>
      </c>
      <c r="E55" s="29">
        <v>22.250449296624058</v>
      </c>
      <c r="F55" s="29">
        <v>23.46598935359734</v>
      </c>
      <c r="G55" s="29">
        <v>23.510679033944239</v>
      </c>
      <c r="H55" s="29">
        <v>24.322766916725609</v>
      </c>
      <c r="I55" s="29">
        <v>26.66213635755134</v>
      </c>
      <c r="J55" s="29">
        <v>28.40026688051012</v>
      </c>
      <c r="K55" s="29">
        <v>32.786756875795177</v>
      </c>
      <c r="L55" s="29">
        <v>32.679342743073988</v>
      </c>
      <c r="M55" s="29">
        <v>31.352294896022759</v>
      </c>
      <c r="N55" s="29">
        <v>30.111458015107068</v>
      </c>
      <c r="O55" s="29">
        <v>30.060084213603272</v>
      </c>
      <c r="P55" s="29">
        <v>29.663466114647949</v>
      </c>
      <c r="Q55" s="29">
        <v>29.985964008665139</v>
      </c>
      <c r="R55" s="29">
        <v>30.248019557610519</v>
      </c>
      <c r="S55" s="29">
        <v>30.83470707183583</v>
      </c>
      <c r="T55" s="29">
        <v>31.143107251508638</v>
      </c>
    </row>
    <row r="56" spans="1:20" ht="21">
      <c r="A56" s="27" t="s">
        <v>46</v>
      </c>
      <c r="B56" s="144"/>
      <c r="C56" s="26" t="s">
        <v>81</v>
      </c>
      <c r="D56" s="28" t="s">
        <v>86</v>
      </c>
      <c r="E56" s="28">
        <v>31.743619711758338</v>
      </c>
      <c r="F56" s="28">
        <v>29.058705714413421</v>
      </c>
      <c r="G56" s="28">
        <v>27.13610371570784</v>
      </c>
      <c r="H56" s="28">
        <v>27.35978580797541</v>
      </c>
      <c r="I56" s="28">
        <v>30.757252269827848</v>
      </c>
      <c r="J56" s="28">
        <v>32.923328045690688</v>
      </c>
      <c r="K56" s="28">
        <v>30.69576662891426</v>
      </c>
      <c r="L56" s="28">
        <v>29.030670212470291</v>
      </c>
      <c r="M56" s="28">
        <v>27.58271176970192</v>
      </c>
      <c r="N56" s="28">
        <v>26.085532580916151</v>
      </c>
      <c r="O56" s="28">
        <v>25.26406930728113</v>
      </c>
      <c r="P56" s="28">
        <v>23.95116724734412</v>
      </c>
      <c r="Q56" s="28">
        <v>25.94511312990819</v>
      </c>
      <c r="R56" s="28">
        <v>27.531175526172142</v>
      </c>
      <c r="S56" s="28">
        <v>27.072711150069139</v>
      </c>
      <c r="T56" s="28">
        <v>25.74951428306986</v>
      </c>
    </row>
    <row r="57" spans="1:20">
      <c r="A57" s="30" t="s">
        <v>90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</sheetData>
  <mergeCells count="10">
    <mergeCell ref="A11:C11"/>
    <mergeCell ref="D11:T11"/>
    <mergeCell ref="A12:C12"/>
    <mergeCell ref="B14:B56"/>
    <mergeCell ref="A8:C8"/>
    <mergeCell ref="D8:T8"/>
    <mergeCell ref="A9:C9"/>
    <mergeCell ref="D9:T9"/>
    <mergeCell ref="A10:C10"/>
    <mergeCell ref="D10:T10"/>
  </mergeCells>
  <hyperlinks>
    <hyperlink ref="A7" r:id="rId1" tooltip="Click once to display linked information. Click and hold to select this cell." display="http://dotstat.oecd.org/OECDStat_Metadata/ShowMetadata.ashx?Dataset=LFS_SEXAGE_I_R&amp;ShowOnWeb=true&amp;Lang=en"/>
    <hyperlink ref="A57" r:id="rId2" tooltip="Click once to display linked information. Click and hold to select this cell." display="http://dotstat.oecd.org/"/>
    <hyperlink ref="A1" r:id="rId3" display="http://dx.doi.org/10.1787/pension_glance-2017-en"/>
    <hyperlink ref="A4" r:id="rId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workbookViewId="0">
      <selection activeCell="N47" sqref="N47"/>
    </sheetView>
  </sheetViews>
  <sheetFormatPr defaultRowHeight="12.75"/>
  <sheetData>
    <row r="1" spans="1:20" s="229" customFormat="1">
      <c r="A1" s="230" t="s">
        <v>122</v>
      </c>
    </row>
    <row r="2" spans="1:20" s="229" customFormat="1">
      <c r="A2" s="229" t="s">
        <v>123</v>
      </c>
      <c r="B2" s="229" t="s">
        <v>120</v>
      </c>
    </row>
    <row r="3" spans="1:20" s="229" customFormat="1">
      <c r="A3" s="229" t="s">
        <v>124</v>
      </c>
    </row>
    <row r="4" spans="1:20" s="229" customFormat="1">
      <c r="A4" s="230" t="s">
        <v>125</v>
      </c>
    </row>
    <row r="5" spans="1:20" s="229" customFormat="1"/>
    <row r="6" spans="1:20">
      <c r="A6" s="32" t="s">
        <v>50</v>
      </c>
      <c r="B6" s="32" t="s">
        <v>91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68.25">
      <c r="A7" s="33" t="s">
        <v>52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>
      <c r="A8" s="145" t="s">
        <v>53</v>
      </c>
      <c r="B8" s="146"/>
      <c r="C8" s="147"/>
      <c r="D8" s="148" t="s">
        <v>54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50"/>
    </row>
    <row r="9" spans="1:20">
      <c r="A9" s="145" t="s">
        <v>55</v>
      </c>
      <c r="B9" s="146"/>
      <c r="C9" s="147"/>
      <c r="D9" s="148" t="s">
        <v>56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50"/>
    </row>
    <row r="10" spans="1:20">
      <c r="A10" s="145" t="s">
        <v>57</v>
      </c>
      <c r="B10" s="146"/>
      <c r="C10" s="147"/>
      <c r="D10" s="148" t="s">
        <v>92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50"/>
    </row>
    <row r="11" spans="1:20">
      <c r="A11" s="145" t="s">
        <v>59</v>
      </c>
      <c r="B11" s="146"/>
      <c r="C11" s="147"/>
      <c r="D11" s="148" t="s">
        <v>60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50"/>
    </row>
    <row r="12" spans="1:20">
      <c r="A12" s="151" t="s">
        <v>61</v>
      </c>
      <c r="B12" s="152"/>
      <c r="C12" s="153"/>
      <c r="D12" s="34" t="s">
        <v>62</v>
      </c>
      <c r="E12" s="34" t="s">
        <v>63</v>
      </c>
      <c r="F12" s="34" t="s">
        <v>64</v>
      </c>
      <c r="G12" s="34" t="s">
        <v>65</v>
      </c>
      <c r="H12" s="34" t="s">
        <v>66</v>
      </c>
      <c r="I12" s="34" t="s">
        <v>67</v>
      </c>
      <c r="J12" s="34" t="s">
        <v>68</v>
      </c>
      <c r="K12" s="34" t="s">
        <v>69</v>
      </c>
      <c r="L12" s="34" t="s">
        <v>70</v>
      </c>
      <c r="M12" s="34" t="s">
        <v>71</v>
      </c>
      <c r="N12" s="34" t="s">
        <v>72</v>
      </c>
      <c r="O12" s="34" t="s">
        <v>73</v>
      </c>
      <c r="P12" s="34" t="s">
        <v>74</v>
      </c>
      <c r="Q12" s="34" t="s">
        <v>75</v>
      </c>
      <c r="R12" s="34" t="s">
        <v>76</v>
      </c>
      <c r="S12" s="34" t="s">
        <v>77</v>
      </c>
      <c r="T12" s="34" t="s">
        <v>78</v>
      </c>
    </row>
    <row r="13" spans="1:20" ht="13.5">
      <c r="A13" s="35" t="s">
        <v>79</v>
      </c>
      <c r="B13" s="35" t="s">
        <v>80</v>
      </c>
      <c r="C13" s="36" t="s">
        <v>81</v>
      </c>
      <c r="D13" s="36" t="s">
        <v>81</v>
      </c>
      <c r="E13" s="36" t="s">
        <v>81</v>
      </c>
      <c r="F13" s="36" t="s">
        <v>81</v>
      </c>
      <c r="G13" s="36" t="s">
        <v>81</v>
      </c>
      <c r="H13" s="36" t="s">
        <v>81</v>
      </c>
      <c r="I13" s="36" t="s">
        <v>81</v>
      </c>
      <c r="J13" s="36" t="s">
        <v>81</v>
      </c>
      <c r="K13" s="36" t="s">
        <v>81</v>
      </c>
      <c r="L13" s="36" t="s">
        <v>81</v>
      </c>
      <c r="M13" s="36" t="s">
        <v>81</v>
      </c>
      <c r="N13" s="36" t="s">
        <v>81</v>
      </c>
      <c r="O13" s="36" t="s">
        <v>81</v>
      </c>
      <c r="P13" s="36" t="s">
        <v>81</v>
      </c>
      <c r="Q13" s="36" t="s">
        <v>81</v>
      </c>
      <c r="R13" s="36" t="s">
        <v>81</v>
      </c>
      <c r="S13" s="36" t="s">
        <v>81</v>
      </c>
      <c r="T13" s="36" t="s">
        <v>81</v>
      </c>
    </row>
    <row r="14" spans="1:20" ht="13.5">
      <c r="A14" s="37" t="s">
        <v>21</v>
      </c>
      <c r="B14" s="154" t="s">
        <v>82</v>
      </c>
      <c r="C14" s="36" t="s">
        <v>81</v>
      </c>
      <c r="D14" s="38">
        <v>13.0365836661546</v>
      </c>
      <c r="E14" s="38">
        <v>13.104203278342689</v>
      </c>
      <c r="F14" s="38">
        <v>14.451714143102681</v>
      </c>
      <c r="G14" s="38">
        <v>14.104282534936919</v>
      </c>
      <c r="H14" s="38">
        <v>14.979882895129419</v>
      </c>
      <c r="I14" s="38">
        <v>16.929127534482369</v>
      </c>
      <c r="J14" s="38">
        <v>18.02990496416276</v>
      </c>
      <c r="K14" s="38">
        <v>20.19485912071347</v>
      </c>
      <c r="L14" s="38">
        <v>20.819094339306272</v>
      </c>
      <c r="M14" s="38">
        <v>23.602307835612411</v>
      </c>
      <c r="N14" s="38">
        <v>24.210406843400989</v>
      </c>
      <c r="O14" s="38">
        <v>25.0080776024868</v>
      </c>
      <c r="P14" s="38">
        <v>26.177765691857079</v>
      </c>
      <c r="Q14" s="38">
        <v>25.93658491327011</v>
      </c>
      <c r="R14" s="38">
        <v>25.403617976471761</v>
      </c>
      <c r="S14" s="38">
        <v>25.056337010381949</v>
      </c>
      <c r="T14" s="38">
        <v>25.859004272440419</v>
      </c>
    </row>
    <row r="15" spans="1:20" ht="13.5">
      <c r="A15" s="37" t="s">
        <v>28</v>
      </c>
      <c r="B15" s="155"/>
      <c r="C15" s="36" t="s">
        <v>81</v>
      </c>
      <c r="D15" s="39">
        <v>4.9843221167809659</v>
      </c>
      <c r="E15" s="39">
        <v>6.1163434230647864</v>
      </c>
      <c r="F15" s="39">
        <v>4.6639722010005684</v>
      </c>
      <c r="G15" s="39">
        <v>4.7188668036337544</v>
      </c>
      <c r="H15" s="39">
        <v>4.1654329131630048</v>
      </c>
      <c r="I15" s="39">
        <v>5.7588512357527923</v>
      </c>
      <c r="J15" s="39">
        <v>6.5580353524412409</v>
      </c>
      <c r="K15" s="39">
        <v>7.2026351404973958</v>
      </c>
      <c r="L15" s="39">
        <v>7.7980244048378706</v>
      </c>
      <c r="M15" s="39">
        <v>8.3317260030945484</v>
      </c>
      <c r="N15" s="39">
        <v>8.9122133712980229</v>
      </c>
      <c r="O15" s="39">
        <v>8.9300784028690607</v>
      </c>
      <c r="P15" s="39">
        <v>8.6559329370014471</v>
      </c>
      <c r="Q15" s="39">
        <v>8.9877710650577622</v>
      </c>
      <c r="R15" s="39">
        <v>10.237073828825659</v>
      </c>
      <c r="S15" s="39">
        <v>9.2936466439781942</v>
      </c>
      <c r="T15" s="39">
        <v>8.6439579873252903</v>
      </c>
    </row>
    <row r="16" spans="1:20" ht="13.5">
      <c r="A16" s="37" t="s">
        <v>32</v>
      </c>
      <c r="B16" s="155"/>
      <c r="C16" s="36" t="s">
        <v>81</v>
      </c>
      <c r="D16" s="38">
        <v>2.860131816992229</v>
      </c>
      <c r="E16" s="38">
        <v>2.6869600299286942</v>
      </c>
      <c r="F16" s="38">
        <v>2.3724506422916831</v>
      </c>
      <c r="G16" s="38">
        <v>2.699788947021148</v>
      </c>
      <c r="H16" s="38">
        <v>3.044978796110891</v>
      </c>
      <c r="I16" s="38">
        <v>3.5276738742834741</v>
      </c>
      <c r="J16" s="38">
        <v>3.5443630563680899</v>
      </c>
      <c r="K16" s="38">
        <v>3.2360819022536962</v>
      </c>
      <c r="L16" s="38">
        <v>3.5730702403670809</v>
      </c>
      <c r="M16" s="38">
        <v>3.7207979182648301</v>
      </c>
      <c r="N16" s="38">
        <v>4.1198426573935301</v>
      </c>
      <c r="O16" s="38">
        <v>3.875794667270855</v>
      </c>
      <c r="P16" s="38">
        <v>4.7306536299440172</v>
      </c>
      <c r="Q16" s="38">
        <v>4.2549972518070103</v>
      </c>
      <c r="R16" s="38">
        <v>4.7162637042825546</v>
      </c>
      <c r="S16" s="38">
        <v>4.8952457662306852</v>
      </c>
      <c r="T16" s="38">
        <v>4.6846730756926451</v>
      </c>
    </row>
    <row r="17" spans="1:20" ht="13.5">
      <c r="A17" s="37" t="s">
        <v>22</v>
      </c>
      <c r="B17" s="155"/>
      <c r="C17" s="36" t="s">
        <v>81</v>
      </c>
      <c r="D17" s="39">
        <v>11.00786275911365</v>
      </c>
      <c r="E17" s="39">
        <v>11.27893414912827</v>
      </c>
      <c r="F17" s="39">
        <v>12.857653101152341</v>
      </c>
      <c r="G17" s="39">
        <v>14.861147257828771</v>
      </c>
      <c r="H17" s="39">
        <v>15.45026995644135</v>
      </c>
      <c r="I17" s="39">
        <v>16.705059903603921</v>
      </c>
      <c r="J17" s="39">
        <v>16.89640978767121</v>
      </c>
      <c r="K17" s="39">
        <v>18.087383383579692</v>
      </c>
      <c r="L17" s="39">
        <v>20.409246157768688</v>
      </c>
      <c r="M17" s="39">
        <v>21.041182887162009</v>
      </c>
      <c r="N17" s="39">
        <v>22.336578369140629</v>
      </c>
      <c r="O17" s="39">
        <v>22.534650676446329</v>
      </c>
      <c r="P17" s="39">
        <v>22.9794860548581</v>
      </c>
      <c r="Q17" s="39">
        <v>24.312834674593802</v>
      </c>
      <c r="R17" s="39">
        <v>24.808439077899429</v>
      </c>
      <c r="S17" s="39">
        <v>24.610391610917429</v>
      </c>
      <c r="T17" s="39">
        <v>24.908557317046562</v>
      </c>
    </row>
    <row r="18" spans="1:20" ht="13.5">
      <c r="A18" s="37" t="s">
        <v>23</v>
      </c>
      <c r="B18" s="155"/>
      <c r="C18" s="36" t="s">
        <v>81</v>
      </c>
      <c r="D18" s="38">
        <v>26.46040964326172</v>
      </c>
      <c r="E18" s="38">
        <v>26.60159317113267</v>
      </c>
      <c r="F18" s="38">
        <v>25.251620617976961</v>
      </c>
      <c r="G18" s="38">
        <v>27.050004633498698</v>
      </c>
      <c r="H18" s="38">
        <v>28.04331775980415</v>
      </c>
      <c r="I18" s="38">
        <v>29.5468775103014</v>
      </c>
      <c r="J18" s="38">
        <v>30.36070571911916</v>
      </c>
      <c r="K18" s="38">
        <v>30.887850468599002</v>
      </c>
      <c r="L18" s="38">
        <v>32.441642752409983</v>
      </c>
      <c r="M18" s="38">
        <v>31.909542426792001</v>
      </c>
      <c r="N18" s="38">
        <v>33.384522905280889</v>
      </c>
      <c r="O18" s="38">
        <v>35.891182069708968</v>
      </c>
      <c r="P18" s="38">
        <v>36.554256287714367</v>
      </c>
      <c r="Q18" s="38">
        <v>38.356389872694983</v>
      </c>
      <c r="R18" s="38">
        <v>38.151149605872291</v>
      </c>
      <c r="S18" s="38">
        <v>38.752858740730403</v>
      </c>
      <c r="T18" s="38">
        <v>39.868828193863123</v>
      </c>
    </row>
    <row r="19" spans="1:20" ht="21">
      <c r="A19" s="37" t="s">
        <v>16</v>
      </c>
      <c r="B19" s="155"/>
      <c r="C19" s="36" t="s">
        <v>81</v>
      </c>
      <c r="D19" s="39" t="s">
        <v>86</v>
      </c>
      <c r="E19" s="39" t="s">
        <v>86</v>
      </c>
      <c r="F19" s="39">
        <v>7.5675519847751413</v>
      </c>
      <c r="G19" s="39">
        <v>7.9131483715319657</v>
      </c>
      <c r="H19" s="39">
        <v>7.8898225957049481</v>
      </c>
      <c r="I19" s="39">
        <v>8.0936920222634505</v>
      </c>
      <c r="J19" s="39">
        <v>8.5220901547432177</v>
      </c>
      <c r="K19" s="39">
        <v>9.4401917439674694</v>
      </c>
      <c r="L19" s="39">
        <v>9.4278807413376313</v>
      </c>
      <c r="M19" s="39">
        <v>10.22802194148305</v>
      </c>
      <c r="N19" s="39">
        <v>9.4609186809535686</v>
      </c>
      <c r="O19" s="39">
        <v>9.3071182008275279</v>
      </c>
      <c r="P19" s="39">
        <v>9.1779635418144316</v>
      </c>
      <c r="Q19" s="39">
        <v>9.73125639659869</v>
      </c>
      <c r="R19" s="39">
        <v>9.1257159013432254</v>
      </c>
      <c r="S19" s="39">
        <v>10.691071432757189</v>
      </c>
      <c r="T19" s="39">
        <v>12.223557090580609</v>
      </c>
    </row>
    <row r="20" spans="1:20" ht="13.5">
      <c r="A20" s="37" t="s">
        <v>13</v>
      </c>
      <c r="B20" s="155"/>
      <c r="C20" s="36" t="s">
        <v>81</v>
      </c>
      <c r="D20" s="38">
        <v>7.9657078394528336</v>
      </c>
      <c r="E20" s="38">
        <v>11.355877100374901</v>
      </c>
      <c r="F20" s="38">
        <v>12.221970905844429</v>
      </c>
      <c r="G20" s="38">
        <v>14.381666708974571</v>
      </c>
      <c r="H20" s="38">
        <v>13.095487661312349</v>
      </c>
      <c r="I20" s="38">
        <v>13.359749513703409</v>
      </c>
      <c r="J20" s="38">
        <v>12.321465538885381</v>
      </c>
      <c r="K20" s="38">
        <v>12.580155528141081</v>
      </c>
      <c r="L20" s="38">
        <v>11.735817576570909</v>
      </c>
      <c r="M20" s="38">
        <v>11.652820988020711</v>
      </c>
      <c r="N20" s="38">
        <v>12.334275852356029</v>
      </c>
      <c r="O20" s="38">
        <v>13.48412171488275</v>
      </c>
      <c r="P20" s="38">
        <v>14.935120529101169</v>
      </c>
      <c r="Q20" s="38">
        <v>14.91509270169378</v>
      </c>
      <c r="R20" s="38">
        <v>15.86929309408163</v>
      </c>
      <c r="S20" s="38">
        <v>15.3458183329644</v>
      </c>
      <c r="T20" s="38">
        <v>19.07384233645519</v>
      </c>
    </row>
    <row r="21" spans="1:20" ht="13.5">
      <c r="A21" s="37" t="s">
        <v>18</v>
      </c>
      <c r="B21" s="155"/>
      <c r="C21" s="36" t="s">
        <v>81</v>
      </c>
      <c r="D21" s="39">
        <v>16.932489863152689</v>
      </c>
      <c r="E21" s="39">
        <v>15.687257848129731</v>
      </c>
      <c r="F21" s="39">
        <v>19.031885855406792</v>
      </c>
      <c r="G21" s="39">
        <v>20.42767780171976</v>
      </c>
      <c r="H21" s="39">
        <v>22.145720539117509</v>
      </c>
      <c r="I21" s="39">
        <v>22.03723496578294</v>
      </c>
      <c r="J21" s="39">
        <v>26.882179310133971</v>
      </c>
      <c r="K21" s="39">
        <v>26.241937642228901</v>
      </c>
      <c r="L21" s="39">
        <v>24.36055231034678</v>
      </c>
      <c r="M21" s="39">
        <v>19.46825193493541</v>
      </c>
      <c r="N21" s="39">
        <v>18.352538738378861</v>
      </c>
      <c r="O21" s="39">
        <v>19.823455874773181</v>
      </c>
      <c r="P21" s="39">
        <v>26.945131900462819</v>
      </c>
      <c r="Q21" s="39">
        <v>26.959705250049868</v>
      </c>
      <c r="R21" s="39">
        <v>26.458891811555919</v>
      </c>
      <c r="S21" s="39">
        <v>29.217443972817591</v>
      </c>
      <c r="T21" s="39">
        <v>31.81861325680336</v>
      </c>
    </row>
    <row r="22" spans="1:20" ht="13.5">
      <c r="A22" s="37" t="s">
        <v>17</v>
      </c>
      <c r="B22" s="155"/>
      <c r="C22" s="36" t="s">
        <v>81</v>
      </c>
      <c r="D22" s="38">
        <v>4.8672566371681416</v>
      </c>
      <c r="E22" s="38">
        <v>5.3097345132743374</v>
      </c>
      <c r="F22" s="38">
        <v>5.3097345132743374</v>
      </c>
      <c r="G22" s="38">
        <v>6.0344827586206904</v>
      </c>
      <c r="H22" s="38">
        <v>5.833333333333333</v>
      </c>
      <c r="I22" s="38">
        <v>6.8825910931174086</v>
      </c>
      <c r="J22" s="38">
        <v>7.6</v>
      </c>
      <c r="K22" s="38">
        <v>9.7276264591439698</v>
      </c>
      <c r="L22" s="38">
        <v>9.8425196850393704</v>
      </c>
      <c r="M22" s="38">
        <v>9.7276264591439698</v>
      </c>
      <c r="N22" s="38">
        <v>10.68702290076336</v>
      </c>
      <c r="O22" s="38">
        <v>11.76470588235294</v>
      </c>
      <c r="P22" s="38">
        <v>12.460063897763581</v>
      </c>
      <c r="Q22" s="38">
        <v>12.20930232558139</v>
      </c>
      <c r="R22" s="38">
        <v>13.11475409836066</v>
      </c>
      <c r="S22" s="38">
        <v>14.0625</v>
      </c>
      <c r="T22" s="38">
        <v>13.80157479350172</v>
      </c>
    </row>
    <row r="23" spans="1:20" ht="13.5">
      <c r="A23" s="37" t="s">
        <v>25</v>
      </c>
      <c r="B23" s="155"/>
      <c r="C23" s="36" t="s">
        <v>81</v>
      </c>
      <c r="D23" s="39">
        <v>3.0208017143592452</v>
      </c>
      <c r="E23" s="39">
        <v>2.744613277784993</v>
      </c>
      <c r="F23" s="39">
        <v>2.8000771356473901</v>
      </c>
      <c r="G23" s="39">
        <v>2.5653904212512799</v>
      </c>
      <c r="H23" s="39">
        <v>2.865597172345133</v>
      </c>
      <c r="I23" s="39">
        <v>2.7975342923611901</v>
      </c>
      <c r="J23" s="39">
        <v>2.4350976051519422</v>
      </c>
      <c r="K23" s="39">
        <v>3.1788024623731639</v>
      </c>
      <c r="L23" s="39">
        <v>3.6475028728399459</v>
      </c>
      <c r="M23" s="39">
        <v>3.6492548302831969</v>
      </c>
      <c r="N23" s="39">
        <v>3.9948251362427749</v>
      </c>
      <c r="O23" s="39">
        <v>5.16931431321352</v>
      </c>
      <c r="P23" s="39">
        <v>5.8949123252124167</v>
      </c>
      <c r="Q23" s="39">
        <v>5.58829886144298</v>
      </c>
      <c r="R23" s="39">
        <v>5.5925127308174716</v>
      </c>
      <c r="S23" s="39">
        <v>5.9112898449968476</v>
      </c>
      <c r="T23" s="39">
        <v>6.3300124759383571</v>
      </c>
    </row>
    <row r="24" spans="1:20" ht="13.5">
      <c r="A24" s="37" t="s">
        <v>15</v>
      </c>
      <c r="B24" s="155"/>
      <c r="C24" s="36" t="s">
        <v>81</v>
      </c>
      <c r="D24" s="38">
        <v>5.0906555090655514</v>
      </c>
      <c r="E24" s="38">
        <v>5.3710719857365721</v>
      </c>
      <c r="F24" s="38">
        <v>5.3664648152015033</v>
      </c>
      <c r="G24" s="38">
        <v>5.490036600244002</v>
      </c>
      <c r="H24" s="38">
        <v>5.1249081557678178</v>
      </c>
      <c r="I24" s="38">
        <v>6.4944649446494456</v>
      </c>
      <c r="J24" s="38">
        <v>6.619513964454117</v>
      </c>
      <c r="K24" s="38">
        <v>7.0772555375472734</v>
      </c>
      <c r="L24" s="38">
        <v>7.5890359873205293</v>
      </c>
      <c r="M24" s="38">
        <v>8.1903276131045235</v>
      </c>
      <c r="N24" s="38">
        <v>8.5647657409370357</v>
      </c>
      <c r="O24" s="38">
        <v>10.03870343492985</v>
      </c>
      <c r="P24" s="38">
        <v>11.13074204946996</v>
      </c>
      <c r="Q24" s="38">
        <v>12.62307498106539</v>
      </c>
      <c r="R24" s="38">
        <v>13.85076116795608</v>
      </c>
      <c r="S24" s="38">
        <v>14.494071778640411</v>
      </c>
      <c r="T24" s="38">
        <v>15.503986051042631</v>
      </c>
    </row>
    <row r="25" spans="1:20" ht="13.5">
      <c r="A25" s="37" t="s">
        <v>38</v>
      </c>
      <c r="B25" s="155"/>
      <c r="C25" s="36" t="s">
        <v>81</v>
      </c>
      <c r="D25" s="39">
        <v>11.139047731511869</v>
      </c>
      <c r="E25" s="39">
        <v>10.277546948408681</v>
      </c>
      <c r="F25" s="39">
        <v>10.26187008822779</v>
      </c>
      <c r="G25" s="39">
        <v>10.808290220732699</v>
      </c>
      <c r="H25" s="39">
        <v>8.8880177774629257</v>
      </c>
      <c r="I25" s="39">
        <v>9.5657698441828174</v>
      </c>
      <c r="J25" s="39">
        <v>10.00738042260617</v>
      </c>
      <c r="K25" s="39">
        <v>10.470583494058079</v>
      </c>
      <c r="L25" s="39">
        <v>10.065218713312751</v>
      </c>
      <c r="M25" s="39">
        <v>9.9610018472805493</v>
      </c>
      <c r="N25" s="39">
        <v>9.6472744782936992</v>
      </c>
      <c r="O25" s="39">
        <v>8.7214706920838871</v>
      </c>
      <c r="P25" s="39">
        <v>6.8774752134724118</v>
      </c>
      <c r="Q25" s="39">
        <v>6.4101875954122516</v>
      </c>
      <c r="R25" s="39">
        <v>6.4526721531654117</v>
      </c>
      <c r="S25" s="39">
        <v>7.8759632280709226</v>
      </c>
      <c r="T25" s="39">
        <v>8.6866242220870351</v>
      </c>
    </row>
    <row r="26" spans="1:20" ht="13.5">
      <c r="A26" s="37" t="s">
        <v>27</v>
      </c>
      <c r="B26" s="155"/>
      <c r="C26" s="36" t="s">
        <v>81</v>
      </c>
      <c r="D26" s="38">
        <v>3.367926257713203</v>
      </c>
      <c r="E26" s="38">
        <v>2.6566620613860068</v>
      </c>
      <c r="F26" s="38">
        <v>3.0502885993038511</v>
      </c>
      <c r="G26" s="38">
        <v>3.56550590873207</v>
      </c>
      <c r="H26" s="38">
        <v>3.8884191928797311</v>
      </c>
      <c r="I26" s="38">
        <v>3.664495347684507</v>
      </c>
      <c r="J26" s="38">
        <v>4.0249545491381058</v>
      </c>
      <c r="K26" s="38">
        <v>4.9150849913026429</v>
      </c>
      <c r="L26" s="38">
        <v>4.6806823254371164</v>
      </c>
      <c r="M26" s="38">
        <v>4.7450285385015532</v>
      </c>
      <c r="N26" s="38">
        <v>4.8475371178390692</v>
      </c>
      <c r="O26" s="38">
        <v>5.2038836863659217</v>
      </c>
      <c r="P26" s="38">
        <v>5.2631577786156498</v>
      </c>
      <c r="Q26" s="38">
        <v>4.913076228318074</v>
      </c>
      <c r="R26" s="38">
        <v>4.2730299890241721</v>
      </c>
      <c r="S26" s="38">
        <v>4.6012287620864294</v>
      </c>
      <c r="T26" s="38">
        <v>5.2531828840248727</v>
      </c>
    </row>
    <row r="27" spans="1:20" ht="13.5">
      <c r="A27" s="37" t="s">
        <v>8</v>
      </c>
      <c r="B27" s="155"/>
      <c r="C27" s="36" t="s">
        <v>81</v>
      </c>
      <c r="D27" s="39">
        <v>49.272370729693463</v>
      </c>
      <c r="E27" s="39">
        <v>52.581608704928541</v>
      </c>
      <c r="F27" s="39">
        <v>53.136094674556212</v>
      </c>
      <c r="G27" s="39">
        <v>51.84216263352954</v>
      </c>
      <c r="H27" s="39">
        <v>48.69763403516388</v>
      </c>
      <c r="I27" s="39">
        <v>52.283430073376422</v>
      </c>
      <c r="J27" s="39">
        <v>50.537634408602152</v>
      </c>
      <c r="K27" s="39">
        <v>49.268547544409607</v>
      </c>
      <c r="L27" s="39">
        <v>50.059677740202901</v>
      </c>
      <c r="M27" s="39">
        <v>50.365168539325843</v>
      </c>
      <c r="N27" s="39">
        <v>48.019432221880344</v>
      </c>
      <c r="O27" s="39">
        <v>46.659562259201579</v>
      </c>
      <c r="P27" s="39">
        <v>48.312234905971223</v>
      </c>
      <c r="Q27" s="39">
        <v>50.384595331642998</v>
      </c>
      <c r="R27" s="39">
        <v>53.2983025233939</v>
      </c>
      <c r="S27" s="39">
        <v>54.404712188533267</v>
      </c>
      <c r="T27" s="39">
        <v>56.278763650561302</v>
      </c>
    </row>
    <row r="28" spans="1:20" ht="13.5">
      <c r="A28" s="37" t="s">
        <v>29</v>
      </c>
      <c r="B28" s="155"/>
      <c r="C28" s="36" t="s">
        <v>81</v>
      </c>
      <c r="D28" s="38">
        <v>13.98763504478128</v>
      </c>
      <c r="E28" s="38">
        <v>14.88549618320611</v>
      </c>
      <c r="F28" s="38">
        <v>15.131085999449541</v>
      </c>
      <c r="G28" s="38">
        <v>14.423077248637121</v>
      </c>
      <c r="H28" s="38">
        <v>14.379084627823239</v>
      </c>
      <c r="I28" s="38">
        <v>14.599573732606769</v>
      </c>
      <c r="J28" s="38">
        <v>16.890459094367689</v>
      </c>
      <c r="K28" s="38">
        <v>18.533886911161499</v>
      </c>
      <c r="L28" s="38">
        <v>18.525895410225338</v>
      </c>
      <c r="M28" s="38">
        <v>17.47449006278632</v>
      </c>
      <c r="N28" s="38">
        <v>17.17603951317561</v>
      </c>
      <c r="O28" s="38">
        <v>16.734456416274309</v>
      </c>
      <c r="P28" s="38">
        <v>15.86776817468901</v>
      </c>
      <c r="Q28" s="38">
        <v>15.778363914791701</v>
      </c>
      <c r="R28" s="38">
        <v>18.237391075139861</v>
      </c>
      <c r="S28" s="38">
        <v>19.52662711319741</v>
      </c>
      <c r="T28" s="38">
        <v>19.400096052118769</v>
      </c>
    </row>
    <row r="29" spans="1:20" ht="13.5">
      <c r="A29" s="37" t="s">
        <v>47</v>
      </c>
      <c r="B29" s="155"/>
      <c r="C29" s="36" t="s">
        <v>81</v>
      </c>
      <c r="D29" s="39">
        <v>14.87306939821293</v>
      </c>
      <c r="E29" s="39">
        <v>17.701565017910472</v>
      </c>
      <c r="F29" s="39">
        <v>18.54131097894571</v>
      </c>
      <c r="G29" s="39">
        <v>17.486527771947141</v>
      </c>
      <c r="H29" s="39">
        <v>17.753385068310401</v>
      </c>
      <c r="I29" s="39">
        <v>19.81132589456708</v>
      </c>
      <c r="J29" s="39">
        <v>20.570029539574659</v>
      </c>
      <c r="K29" s="39">
        <v>21.278915543283659</v>
      </c>
      <c r="L29" s="39">
        <v>23.831571375155612</v>
      </c>
      <c r="M29" s="39">
        <v>26.29593670048548</v>
      </c>
      <c r="N29" s="39">
        <v>28.84823409384563</v>
      </c>
      <c r="O29" s="39">
        <v>29.882690059007569</v>
      </c>
      <c r="P29" s="39">
        <v>33.40023882362641</v>
      </c>
      <c r="Q29" s="39">
        <v>36.154124101265843</v>
      </c>
      <c r="R29" s="39">
        <v>36.84859297213216</v>
      </c>
      <c r="S29" s="39">
        <v>36.443832105610831</v>
      </c>
      <c r="T29" s="39">
        <v>39.284807533507468</v>
      </c>
    </row>
    <row r="30" spans="1:20" ht="13.5">
      <c r="A30" s="37" t="s">
        <v>31</v>
      </c>
      <c r="B30" s="155"/>
      <c r="C30" s="36" t="s">
        <v>81</v>
      </c>
      <c r="D30" s="38">
        <v>6.2681730492827468</v>
      </c>
      <c r="E30" s="38">
        <v>6.5388843030689801</v>
      </c>
      <c r="F30" s="38">
        <v>6.608072916666667</v>
      </c>
      <c r="G30" s="38">
        <v>6.5322138042699134</v>
      </c>
      <c r="H30" s="38">
        <v>6.568210921521052</v>
      </c>
      <c r="I30" s="38">
        <v>6.9143097409916754</v>
      </c>
      <c r="J30" s="38">
        <v>7.3422660493963372</v>
      </c>
      <c r="K30" s="38">
        <v>7.3076595448433146</v>
      </c>
      <c r="L30" s="38">
        <v>7.5660646527607414</v>
      </c>
      <c r="M30" s="38">
        <v>7.1207708386809383</v>
      </c>
      <c r="N30" s="38">
        <v>6.9223803808649658</v>
      </c>
      <c r="O30" s="38">
        <v>7.5120736733329636</v>
      </c>
      <c r="P30" s="38">
        <v>7.9341872659922332</v>
      </c>
      <c r="Q30" s="38">
        <v>8.0728212464035298</v>
      </c>
      <c r="R30" s="38">
        <v>8.2627556368039397</v>
      </c>
      <c r="S30" s="38">
        <v>8.6085425911387965</v>
      </c>
      <c r="T30" s="38">
        <v>9.0967622939458845</v>
      </c>
    </row>
    <row r="31" spans="1:20" ht="13.5">
      <c r="A31" s="37" t="s">
        <v>14</v>
      </c>
      <c r="B31" s="155"/>
      <c r="C31" s="36" t="s">
        <v>81</v>
      </c>
      <c r="D31" s="39" t="s">
        <v>86</v>
      </c>
      <c r="E31" s="39" t="s">
        <v>86</v>
      </c>
      <c r="F31" s="39">
        <v>34.328358208955223</v>
      </c>
      <c r="G31" s="39">
        <v>33.333333333333329</v>
      </c>
      <c r="H31" s="39">
        <v>33.288043478260867</v>
      </c>
      <c r="I31" s="39">
        <v>33.829499323410012</v>
      </c>
      <c r="J31" s="39">
        <v>34.620505992010649</v>
      </c>
      <c r="K31" s="39">
        <v>35.769230769230766</v>
      </c>
      <c r="L31" s="39">
        <v>36.135508155583437</v>
      </c>
      <c r="M31" s="39">
        <v>36.101083032490983</v>
      </c>
      <c r="N31" s="39">
        <v>36.407766990291272</v>
      </c>
      <c r="O31" s="39">
        <v>36.122177954847281</v>
      </c>
      <c r="P31" s="39">
        <v>36.959208899876387</v>
      </c>
      <c r="Q31" s="39">
        <v>38.675958188153309</v>
      </c>
      <c r="R31" s="39">
        <v>40.110497237569056</v>
      </c>
      <c r="S31" s="39">
        <v>41.519250780437048</v>
      </c>
      <c r="T31" s="39">
        <v>42.772861356932147</v>
      </c>
    </row>
    <row r="32" spans="1:20" ht="13.5">
      <c r="A32" s="37" t="s">
        <v>20</v>
      </c>
      <c r="B32" s="155"/>
      <c r="C32" s="36" t="s">
        <v>81</v>
      </c>
      <c r="D32" s="38">
        <v>43.009174311926607</v>
      </c>
      <c r="E32" s="38">
        <v>43.071562583757697</v>
      </c>
      <c r="F32" s="38">
        <v>44.082148499210113</v>
      </c>
      <c r="G32" s="38">
        <v>40.472054154436002</v>
      </c>
      <c r="H32" s="38">
        <v>41.987548997002541</v>
      </c>
      <c r="I32" s="38">
        <v>42.228459163626162</v>
      </c>
      <c r="J32" s="38">
        <v>42.410714285714292</v>
      </c>
      <c r="K32" s="38">
        <v>42.987641053197208</v>
      </c>
      <c r="L32" s="38">
        <v>42.432288900690388</v>
      </c>
      <c r="M32" s="38">
        <v>41.635083919870063</v>
      </c>
      <c r="N32" s="38">
        <v>40.8130081300813</v>
      </c>
      <c r="O32" s="38">
        <v>40.959331535247763</v>
      </c>
      <c r="P32" s="38">
        <v>42.495985080039382</v>
      </c>
      <c r="Q32" s="38">
        <v>43.753175750003969</v>
      </c>
      <c r="R32" s="38">
        <v>44.512839852218249</v>
      </c>
      <c r="S32" s="38">
        <v>44.779690367427037</v>
      </c>
      <c r="T32" s="38">
        <v>44.96446987227862</v>
      </c>
    </row>
    <row r="33" spans="1:20" ht="13.5">
      <c r="A33" s="37" t="s">
        <v>83</v>
      </c>
      <c r="B33" s="155"/>
      <c r="C33" s="36" t="s">
        <v>81</v>
      </c>
      <c r="D33" s="39">
        <v>12.56084355128314</v>
      </c>
      <c r="E33" s="39">
        <v>13.192243764185511</v>
      </c>
      <c r="F33" s="39">
        <v>14.3614996256473</v>
      </c>
      <c r="G33" s="39">
        <v>13.426218067682511</v>
      </c>
      <c r="H33" s="39">
        <v>17.2950176571219</v>
      </c>
      <c r="I33" s="39">
        <v>17.863134801755582</v>
      </c>
      <c r="J33" s="39">
        <v>23.043735119277951</v>
      </c>
      <c r="K33" s="39">
        <v>23.63728174536142</v>
      </c>
      <c r="L33" s="39">
        <v>26.863927985421508</v>
      </c>
      <c r="M33" s="39">
        <v>17.224118970665689</v>
      </c>
      <c r="N33" s="39">
        <v>13.001352356782739</v>
      </c>
      <c r="O33" s="39">
        <v>13.421087265494441</v>
      </c>
      <c r="P33" s="39">
        <v>15.559875780068619</v>
      </c>
      <c r="Q33" s="39">
        <v>17.095753142859309</v>
      </c>
      <c r="R33" s="39">
        <v>15.863030302271611</v>
      </c>
      <c r="S33" s="39">
        <v>17.560569631958568</v>
      </c>
      <c r="T33" s="39">
        <v>19.58080552815408</v>
      </c>
    </row>
    <row r="34" spans="1:20" ht="21">
      <c r="A34" s="37" t="s">
        <v>33</v>
      </c>
      <c r="B34" s="155"/>
      <c r="C34" s="36" t="s">
        <v>81</v>
      </c>
      <c r="D34" s="38">
        <v>3.4203010559931419</v>
      </c>
      <c r="E34" s="38">
        <v>1.8136168769071219</v>
      </c>
      <c r="F34" s="38">
        <v>2.8529548969183258</v>
      </c>
      <c r="G34" s="38">
        <v>2.8146145227873212</v>
      </c>
      <c r="H34" s="38">
        <v>1.318092392592662</v>
      </c>
      <c r="I34" s="38">
        <v>1.279421171868278</v>
      </c>
      <c r="J34" s="38">
        <v>1.126360597715848</v>
      </c>
      <c r="K34" s="38">
        <v>1.078684912780705</v>
      </c>
      <c r="L34" s="38">
        <v>2.1136750896688099</v>
      </c>
      <c r="M34" s="38">
        <v>5.1379596100776208</v>
      </c>
      <c r="N34" s="38">
        <v>5.4931219967127127</v>
      </c>
      <c r="O34" s="38">
        <v>6.5274145556035377</v>
      </c>
      <c r="P34" s="38">
        <v>6.0145563620628524</v>
      </c>
      <c r="Q34" s="38">
        <v>6.4542508105588468</v>
      </c>
      <c r="R34" s="38">
        <v>7.0682572267338273</v>
      </c>
      <c r="S34" s="38">
        <v>5.2968189558672147</v>
      </c>
      <c r="T34" s="38">
        <v>0</v>
      </c>
    </row>
    <row r="35" spans="1:20" ht="13.5">
      <c r="A35" s="37" t="s">
        <v>30</v>
      </c>
      <c r="B35" s="155"/>
      <c r="C35" s="36" t="s">
        <v>81</v>
      </c>
      <c r="D35" s="39">
        <v>41.385547924338617</v>
      </c>
      <c r="E35" s="39">
        <v>40.615845199925083</v>
      </c>
      <c r="F35" s="39">
        <v>40.416921015721982</v>
      </c>
      <c r="G35" s="39">
        <v>39.186871445917483</v>
      </c>
      <c r="H35" s="39">
        <v>38.566190592641419</v>
      </c>
      <c r="I35" s="39">
        <v>39.784823192271688</v>
      </c>
      <c r="J35" s="39">
        <v>39.393539956356634</v>
      </c>
      <c r="K35" s="39">
        <v>38.633563000506093</v>
      </c>
      <c r="L35" s="39">
        <v>39.774852424717167</v>
      </c>
      <c r="M35" s="39">
        <v>38.387191157963372</v>
      </c>
      <c r="N35" s="39">
        <v>38.191285311560549</v>
      </c>
      <c r="O35" s="39">
        <v>37.521620623927667</v>
      </c>
      <c r="P35" s="39">
        <v>38.185760494421807</v>
      </c>
      <c r="Q35" s="39">
        <v>37.533329401372733</v>
      </c>
      <c r="R35" s="39">
        <v>37.276349746372652</v>
      </c>
      <c r="S35" s="39">
        <v>38.624986020445647</v>
      </c>
      <c r="T35" s="39">
        <v>38.637778768774893</v>
      </c>
    </row>
    <row r="36" spans="1:20" ht="21">
      <c r="A36" s="37" t="s">
        <v>48</v>
      </c>
      <c r="B36" s="155"/>
      <c r="C36" s="36" t="s">
        <v>81</v>
      </c>
      <c r="D36" s="38">
        <v>6.0260586319218241</v>
      </c>
      <c r="E36" s="38">
        <v>5.6426332288401264</v>
      </c>
      <c r="F36" s="38">
        <v>6.5420560747663554</v>
      </c>
      <c r="G36" s="38">
        <v>6.9230769230769234</v>
      </c>
      <c r="H36" s="38">
        <v>7.518796992481203</v>
      </c>
      <c r="I36" s="38">
        <v>7.929515418502203</v>
      </c>
      <c r="J36" s="38">
        <v>8.057553956834532</v>
      </c>
      <c r="K36" s="38">
        <v>9.8452883263009845</v>
      </c>
      <c r="L36" s="38">
        <v>10.12311901504788</v>
      </c>
      <c r="M36" s="38">
        <v>12.05298013245033</v>
      </c>
      <c r="N36" s="38">
        <v>11.969111969111969</v>
      </c>
      <c r="O36" s="38">
        <v>11.393939393939389</v>
      </c>
      <c r="P36" s="38">
        <v>12.67870064994181</v>
      </c>
      <c r="Q36" s="38">
        <v>13.06154554766632</v>
      </c>
      <c r="R36" s="38">
        <v>14.666859048717381</v>
      </c>
      <c r="S36" s="38">
        <v>13.057275289092431</v>
      </c>
      <c r="T36" s="38">
        <v>13.14268848646028</v>
      </c>
    </row>
    <row r="37" spans="1:20" ht="21">
      <c r="A37" s="37" t="s">
        <v>11</v>
      </c>
      <c r="B37" s="155"/>
      <c r="C37" s="36" t="s">
        <v>81</v>
      </c>
      <c r="D37" s="39">
        <v>16.15384615384615</v>
      </c>
      <c r="E37" s="39">
        <v>18.769230475792519</v>
      </c>
      <c r="F37" s="39">
        <v>20.896657501924022</v>
      </c>
      <c r="G37" s="39">
        <v>21.529325620413658</v>
      </c>
      <c r="H37" s="39">
        <v>24.532373689061441</v>
      </c>
      <c r="I37" s="39">
        <v>26.543208536046901</v>
      </c>
      <c r="J37" s="39">
        <v>28.062215411969991</v>
      </c>
      <c r="K37" s="39">
        <v>29.758213944111208</v>
      </c>
      <c r="L37" s="39">
        <v>32.422586890096603</v>
      </c>
      <c r="M37" s="39">
        <v>33.569320183587983</v>
      </c>
      <c r="N37" s="39">
        <v>35.304248609299748</v>
      </c>
      <c r="O37" s="39">
        <v>38.036808530284183</v>
      </c>
      <c r="P37" s="39">
        <v>39.441811542137323</v>
      </c>
      <c r="Q37" s="39">
        <v>39.587425873368012</v>
      </c>
      <c r="R37" s="39">
        <v>39.608572964811067</v>
      </c>
      <c r="S37" s="39">
        <v>40.553818051924253</v>
      </c>
      <c r="T37" s="39">
        <v>42.615851152986913</v>
      </c>
    </row>
    <row r="38" spans="1:20" ht="13.5">
      <c r="A38" s="37" t="s">
        <v>12</v>
      </c>
      <c r="B38" s="155"/>
      <c r="C38" s="36" t="s">
        <v>81</v>
      </c>
      <c r="D38" s="38">
        <v>18.07228915662651</v>
      </c>
      <c r="E38" s="38">
        <v>21.95121951219512</v>
      </c>
      <c r="F38" s="38">
        <v>20.73170731707317</v>
      </c>
      <c r="G38" s="38">
        <v>22.754491017964071</v>
      </c>
      <c r="H38" s="38">
        <v>22.674418604651159</v>
      </c>
      <c r="I38" s="38">
        <v>21.779997309658331</v>
      </c>
      <c r="J38" s="38">
        <v>20.224089635854341</v>
      </c>
      <c r="K38" s="38">
        <v>22.240259740259742</v>
      </c>
      <c r="L38" s="38">
        <v>24.300518134715031</v>
      </c>
      <c r="M38" s="38">
        <v>25.291828793774322</v>
      </c>
      <c r="N38" s="38">
        <v>26.342129208371251</v>
      </c>
      <c r="O38" s="38">
        <v>25.637808448347968</v>
      </c>
      <c r="P38" s="38">
        <v>26.279069767441872</v>
      </c>
      <c r="Q38" s="38">
        <v>25.943745102095249</v>
      </c>
      <c r="R38" s="38">
        <v>27.65110342912978</v>
      </c>
      <c r="S38" s="38">
        <v>28.873745884012621</v>
      </c>
      <c r="T38" s="38">
        <v>27.972532911035639</v>
      </c>
    </row>
    <row r="39" spans="1:20" ht="13.5">
      <c r="A39" s="37" t="s">
        <v>35</v>
      </c>
      <c r="B39" s="155"/>
      <c r="C39" s="36" t="s">
        <v>81</v>
      </c>
      <c r="D39" s="39" t="s">
        <v>86</v>
      </c>
      <c r="E39" s="39" t="s">
        <v>86</v>
      </c>
      <c r="F39" s="39">
        <v>10.75460122699387</v>
      </c>
      <c r="G39" s="39">
        <v>10.3448275862069</v>
      </c>
      <c r="H39" s="39">
        <v>10.420370840741681</v>
      </c>
      <c r="I39" s="39">
        <v>10.736828545665331</v>
      </c>
      <c r="J39" s="39">
        <v>9.6496939705690821</v>
      </c>
      <c r="K39" s="39">
        <v>8.5147078221870451</v>
      </c>
      <c r="L39" s="39">
        <v>9.2307692307692317</v>
      </c>
      <c r="M39" s="39">
        <v>9.4146482122260657</v>
      </c>
      <c r="N39" s="39">
        <v>9.3743265570002166</v>
      </c>
      <c r="O39" s="39">
        <v>9.3721501227639425</v>
      </c>
      <c r="P39" s="39">
        <v>9.5353561832361233</v>
      </c>
      <c r="Q39" s="39">
        <v>9.3757337764171602</v>
      </c>
      <c r="R39" s="39">
        <v>9.6547017024148065</v>
      </c>
      <c r="S39" s="39">
        <v>9.4908728367276431</v>
      </c>
      <c r="T39" s="39">
        <v>9.8638857879827881</v>
      </c>
    </row>
    <row r="40" spans="1:20" ht="13.5">
      <c r="A40" s="37" t="s">
        <v>34</v>
      </c>
      <c r="B40" s="155"/>
      <c r="C40" s="36" t="s">
        <v>81</v>
      </c>
      <c r="D40" s="38">
        <v>26.507159758605269</v>
      </c>
      <c r="E40" s="38">
        <v>27.880141939400371</v>
      </c>
      <c r="F40" s="38">
        <v>27.588770961154768</v>
      </c>
      <c r="G40" s="38">
        <v>27.391385547260889</v>
      </c>
      <c r="H40" s="38">
        <v>27.611939586810209</v>
      </c>
      <c r="I40" s="38">
        <v>27.687969704306191</v>
      </c>
      <c r="J40" s="38">
        <v>27.178897865157801</v>
      </c>
      <c r="K40" s="38">
        <v>26.950628644383769</v>
      </c>
      <c r="L40" s="38">
        <v>26.207565950160681</v>
      </c>
      <c r="M40" s="38">
        <v>25.226615089114858</v>
      </c>
      <c r="N40" s="38">
        <v>23.910172869786351</v>
      </c>
      <c r="O40" s="38">
        <v>22.003314761871021</v>
      </c>
      <c r="P40" s="38">
        <v>21.670876187071539</v>
      </c>
      <c r="Q40" s="38">
        <v>20.26741590431784</v>
      </c>
      <c r="R40" s="38">
        <v>18.628629829502248</v>
      </c>
      <c r="S40" s="38">
        <v>18.17257035286989</v>
      </c>
      <c r="T40" s="38">
        <v>18.837441642882631</v>
      </c>
    </row>
    <row r="41" spans="1:20" ht="21">
      <c r="A41" s="37" t="s">
        <v>26</v>
      </c>
      <c r="B41" s="155"/>
      <c r="C41" s="36" t="s">
        <v>81</v>
      </c>
      <c r="D41" s="39">
        <v>1.9502681618722579</v>
      </c>
      <c r="E41" s="39">
        <v>1.8811881188118811</v>
      </c>
      <c r="F41" s="39">
        <v>1.6848364717542119</v>
      </c>
      <c r="G41" s="39">
        <v>2.5768087215064419</v>
      </c>
      <c r="H41" s="39">
        <v>2.459445316588174</v>
      </c>
      <c r="I41" s="39">
        <v>2.8213166144200632</v>
      </c>
      <c r="J41" s="39">
        <v>2.4004085801838611</v>
      </c>
      <c r="K41" s="39">
        <v>2.3250181642044079</v>
      </c>
      <c r="L41" s="39">
        <v>3.6530489666105419</v>
      </c>
      <c r="M41" s="39">
        <v>3.26493654573067</v>
      </c>
      <c r="N41" s="39">
        <v>3.611913395331678</v>
      </c>
      <c r="O41" s="39">
        <v>3.9444234039261472</v>
      </c>
      <c r="P41" s="39">
        <v>3.75269427385328</v>
      </c>
      <c r="Q41" s="39">
        <v>3.1417297141304159</v>
      </c>
      <c r="R41" s="39">
        <v>4.2246016010017362</v>
      </c>
      <c r="S41" s="39">
        <v>5.2354608235395217</v>
      </c>
      <c r="T41" s="39">
        <v>5.5703593386185357</v>
      </c>
    </row>
    <row r="42" spans="1:20" ht="13.5">
      <c r="A42" s="37" t="s">
        <v>37</v>
      </c>
      <c r="B42" s="155"/>
      <c r="C42" s="36" t="s">
        <v>81</v>
      </c>
      <c r="D42" s="38">
        <v>12.73190637059836</v>
      </c>
      <c r="E42" s="38">
        <v>12.275991403091311</v>
      </c>
      <c r="F42" s="38">
        <v>9.7997341839555432</v>
      </c>
      <c r="G42" s="38">
        <v>8.9149622028581188</v>
      </c>
      <c r="H42" s="38">
        <v>13.10735068703346</v>
      </c>
      <c r="I42" s="38">
        <v>11.859027894251071</v>
      </c>
      <c r="J42" s="38">
        <v>12.694692903856691</v>
      </c>
      <c r="K42" s="38">
        <v>12.7317161148182</v>
      </c>
      <c r="L42" s="38">
        <v>8.9505231824389515</v>
      </c>
      <c r="M42" s="38">
        <v>10.56070736466496</v>
      </c>
      <c r="N42" s="38">
        <v>11.35845815555242</v>
      </c>
      <c r="O42" s="38">
        <v>8.8997837994006996</v>
      </c>
      <c r="P42" s="38">
        <v>7.6130024370927307</v>
      </c>
      <c r="Q42" s="38">
        <v>8.1806004335889728</v>
      </c>
      <c r="R42" s="38">
        <v>9.9456839172851215</v>
      </c>
      <c r="S42" s="38">
        <v>6.740585721226604</v>
      </c>
      <c r="T42" s="38">
        <v>5.2109802282764486</v>
      </c>
    </row>
    <row r="43" spans="1:20" ht="13.5">
      <c r="A43" s="37" t="s">
        <v>36</v>
      </c>
      <c r="B43" s="155"/>
      <c r="C43" s="36" t="s">
        <v>81</v>
      </c>
      <c r="D43" s="39">
        <v>3.798743345004556</v>
      </c>
      <c r="E43" s="39">
        <v>3.8576088498085368</v>
      </c>
      <c r="F43" s="39">
        <v>3.7651646032644339</v>
      </c>
      <c r="G43" s="39">
        <v>3.9261995262780349</v>
      </c>
      <c r="H43" s="39">
        <v>4.0959434955498244</v>
      </c>
      <c r="I43" s="39">
        <v>4.5968438728862768</v>
      </c>
      <c r="J43" s="39">
        <v>5.2230610562103177</v>
      </c>
      <c r="K43" s="39">
        <v>5.3497779527337208</v>
      </c>
      <c r="L43" s="39">
        <v>5.9899183654779824</v>
      </c>
      <c r="M43" s="39">
        <v>5.5372618496375363</v>
      </c>
      <c r="N43" s="39">
        <v>5.2993665730440611</v>
      </c>
      <c r="O43" s="39">
        <v>5.0819052875329129</v>
      </c>
      <c r="P43" s="39">
        <v>5.2045807350893991</v>
      </c>
      <c r="Q43" s="39">
        <v>4.6049358205949931</v>
      </c>
      <c r="R43" s="39">
        <v>4.3173862310385074</v>
      </c>
      <c r="S43" s="39">
        <v>4.9393005912275214</v>
      </c>
      <c r="T43" s="39">
        <v>5.2770167501127876</v>
      </c>
    </row>
    <row r="44" spans="1:20" ht="13.5">
      <c r="A44" s="37" t="s">
        <v>10</v>
      </c>
      <c r="B44" s="155"/>
      <c r="C44" s="36" t="s">
        <v>81</v>
      </c>
      <c r="D44" s="38">
        <v>14.50777202072539</v>
      </c>
      <c r="E44" s="38">
        <v>12.631578947368419</v>
      </c>
      <c r="F44" s="38">
        <v>12.76041666666667</v>
      </c>
      <c r="G44" s="38">
        <v>13.04347826086957</v>
      </c>
      <c r="H44" s="38">
        <v>11.61753777557592</v>
      </c>
      <c r="I44" s="38">
        <v>13.977463438024451</v>
      </c>
      <c r="J44" s="38">
        <v>12.860154602951511</v>
      </c>
      <c r="K44" s="38">
        <v>14.740857078752519</v>
      </c>
      <c r="L44" s="38">
        <v>16.776385644510508</v>
      </c>
      <c r="M44" s="38">
        <v>17.240620750339978</v>
      </c>
      <c r="N44" s="38">
        <v>17.45584366779406</v>
      </c>
      <c r="O44" s="38">
        <v>17.838885950995952</v>
      </c>
      <c r="P44" s="38">
        <v>19.48205822613405</v>
      </c>
      <c r="Q44" s="38">
        <v>18.707426418995151</v>
      </c>
      <c r="R44" s="38">
        <v>21.211618763777231</v>
      </c>
      <c r="S44" s="38">
        <v>21.854526200644688</v>
      </c>
      <c r="T44" s="38">
        <v>22.030980410551241</v>
      </c>
    </row>
    <row r="45" spans="1:20" ht="21">
      <c r="A45" s="37" t="s">
        <v>9</v>
      </c>
      <c r="B45" s="155"/>
      <c r="C45" s="36" t="s">
        <v>81</v>
      </c>
      <c r="D45" s="39">
        <v>17.667360647308101</v>
      </c>
      <c r="E45" s="39">
        <v>18.619258536089252</v>
      </c>
      <c r="F45" s="39">
        <v>17.581920708810291</v>
      </c>
      <c r="G45" s="39">
        <v>17.70915702906585</v>
      </c>
      <c r="H45" s="39">
        <v>15.61627537191403</v>
      </c>
      <c r="I45" s="39">
        <v>15.14417554596883</v>
      </c>
      <c r="J45" s="39">
        <v>16.882680583711782</v>
      </c>
      <c r="K45" s="39">
        <v>16.97866949437941</v>
      </c>
      <c r="L45" s="39">
        <v>18.531221880679698</v>
      </c>
      <c r="M45" s="39">
        <v>19.07368843625477</v>
      </c>
      <c r="N45" s="39">
        <v>19.151717187001442</v>
      </c>
      <c r="O45" s="39">
        <v>19.19770341591072</v>
      </c>
      <c r="P45" s="39">
        <v>19.45033029099843</v>
      </c>
      <c r="Q45" s="39">
        <v>20.200866845314518</v>
      </c>
      <c r="R45" s="39">
        <v>21.2561508515432</v>
      </c>
      <c r="S45" s="39">
        <v>21.174664518988269</v>
      </c>
      <c r="T45" s="39">
        <v>22.903139898988201</v>
      </c>
    </row>
    <row r="46" spans="1:20" ht="13.5">
      <c r="A46" s="37" t="s">
        <v>39</v>
      </c>
      <c r="B46" s="155"/>
      <c r="C46" s="36" t="s">
        <v>81</v>
      </c>
      <c r="D46" s="38">
        <v>28.553615960099751</v>
      </c>
      <c r="E46" s="38">
        <v>27.94952681388013</v>
      </c>
      <c r="F46" s="38">
        <v>25.065963060686009</v>
      </c>
      <c r="G46" s="38">
        <v>24.294156270518709</v>
      </c>
      <c r="H46" s="38">
        <v>20.196439533456111</v>
      </c>
      <c r="I46" s="38">
        <v>18.889559444779721</v>
      </c>
      <c r="J46" s="38">
        <v>17.537537537537538</v>
      </c>
      <c r="K46" s="38">
        <v>16.92216981132076</v>
      </c>
      <c r="L46" s="38">
        <v>17.535254445125691</v>
      </c>
      <c r="M46" s="38">
        <v>17.97684338817794</v>
      </c>
      <c r="N46" s="38">
        <v>18.961352657004831</v>
      </c>
      <c r="O46" s="38">
        <v>20.24151811385854</v>
      </c>
      <c r="P46" s="38">
        <v>19.57013574660634</v>
      </c>
      <c r="Q46" s="38">
        <v>19.49106659447753</v>
      </c>
      <c r="R46" s="38">
        <v>18.860510805500979</v>
      </c>
      <c r="S46" s="38">
        <v>19.386834986474302</v>
      </c>
      <c r="T46" s="38">
        <v>19.53671328671329</v>
      </c>
    </row>
    <row r="47" spans="1:20" ht="21">
      <c r="A47" s="37" t="s">
        <v>19</v>
      </c>
      <c r="B47" s="155"/>
      <c r="C47" s="36" t="s">
        <v>81</v>
      </c>
      <c r="D47" s="39">
        <v>11.20589375727026</v>
      </c>
      <c r="E47" s="39">
        <v>10.62427297402094</v>
      </c>
      <c r="F47" s="39">
        <v>12.08907092541933</v>
      </c>
      <c r="G47" s="39">
        <v>13.186969061610769</v>
      </c>
      <c r="H47" s="39">
        <v>13.70274005878173</v>
      </c>
      <c r="I47" s="39">
        <v>14.416771321279651</v>
      </c>
      <c r="J47" s="39">
        <v>15.794418684980339</v>
      </c>
      <c r="K47" s="39">
        <v>15.20426269444207</v>
      </c>
      <c r="L47" s="39">
        <v>16.899406768820089</v>
      </c>
      <c r="M47" s="39">
        <v>17.6672134624866</v>
      </c>
      <c r="N47" s="39">
        <v>19.781534715948609</v>
      </c>
      <c r="O47" s="39">
        <v>19.664549717590599</v>
      </c>
      <c r="P47" s="39">
        <v>19.56107918114018</v>
      </c>
      <c r="Q47" s="39">
        <v>20.387785232172551</v>
      </c>
      <c r="R47" s="39">
        <v>20.553556979021629</v>
      </c>
      <c r="S47" s="39">
        <v>21.097654007186129</v>
      </c>
      <c r="T47" s="39">
        <v>21.027834438879641</v>
      </c>
    </row>
    <row r="48" spans="1:20" ht="21">
      <c r="A48" s="37" t="s">
        <v>24</v>
      </c>
      <c r="B48" s="155"/>
      <c r="C48" s="36" t="s">
        <v>81</v>
      </c>
      <c r="D48" s="38">
        <v>23.728634733066048</v>
      </c>
      <c r="E48" s="38">
        <v>23.95341517154548</v>
      </c>
      <c r="F48" s="38">
        <v>25.05267593763169</v>
      </c>
      <c r="G48" s="38">
        <v>26.232926702116568</v>
      </c>
      <c r="H48" s="38">
        <v>26.673469387755102</v>
      </c>
      <c r="I48" s="38">
        <v>27.338773885350321</v>
      </c>
      <c r="J48" s="38">
        <v>28.08704945108326</v>
      </c>
      <c r="K48" s="38">
        <v>28.707508404930891</v>
      </c>
      <c r="L48" s="38">
        <v>29.419090828218131</v>
      </c>
      <c r="M48" s="38">
        <v>29.004031912155789</v>
      </c>
      <c r="N48" s="38">
        <v>29.08036454018227</v>
      </c>
      <c r="O48" s="38">
        <v>29.890004782400769</v>
      </c>
      <c r="P48" s="38">
        <v>29.94202898550725</v>
      </c>
      <c r="Q48" s="38">
        <v>30.31855955678671</v>
      </c>
      <c r="R48" s="38">
        <v>30.046265697290149</v>
      </c>
      <c r="S48" s="38">
        <v>30.840010015022539</v>
      </c>
      <c r="T48" s="38">
        <v>30.992082533589251</v>
      </c>
    </row>
    <row r="49" spans="1:20" ht="21">
      <c r="A49" s="37" t="s">
        <v>84</v>
      </c>
      <c r="B49" s="155"/>
      <c r="C49" s="36" t="s">
        <v>81</v>
      </c>
      <c r="D49" s="39">
        <v>15.912721939853389</v>
      </c>
      <c r="E49" s="39">
        <v>16.121313583477839</v>
      </c>
      <c r="F49" s="39">
        <v>19.063704223322461</v>
      </c>
      <c r="G49" s="39">
        <v>19.160599137017488</v>
      </c>
      <c r="H49" s="39">
        <v>19.038701207277111</v>
      </c>
      <c r="I49" s="39">
        <v>19.828915199651089</v>
      </c>
      <c r="J49" s="39">
        <v>20.281822765370531</v>
      </c>
      <c r="K49" s="39">
        <v>20.928728525917421</v>
      </c>
      <c r="L49" s="39">
        <v>21.725571451130431</v>
      </c>
      <c r="M49" s="39">
        <v>21.890225201062002</v>
      </c>
      <c r="N49" s="39">
        <v>22.308973305968131</v>
      </c>
      <c r="O49" s="39">
        <v>22.672347334723359</v>
      </c>
      <c r="P49" s="39">
        <v>23.275527133891341</v>
      </c>
      <c r="Q49" s="39">
        <v>23.815269119865832</v>
      </c>
      <c r="R49" s="39">
        <v>24.141472440441198</v>
      </c>
      <c r="S49" s="39">
        <v>24.899540608921139</v>
      </c>
      <c r="T49" s="39">
        <v>25.517728545716871</v>
      </c>
    </row>
    <row r="50" spans="1:20" ht="13.5">
      <c r="A50" s="37" t="s">
        <v>85</v>
      </c>
      <c r="B50" s="155"/>
      <c r="C50" s="36" t="s">
        <v>81</v>
      </c>
      <c r="D50" s="38" t="s">
        <v>86</v>
      </c>
      <c r="E50" s="38">
        <v>37.530500936250817</v>
      </c>
      <c r="F50" s="38">
        <v>37.694850504865641</v>
      </c>
      <c r="G50" s="38">
        <v>38.323565171706328</v>
      </c>
      <c r="H50" s="38">
        <v>36.954450269972959</v>
      </c>
      <c r="I50" s="38">
        <v>35.691388869127358</v>
      </c>
      <c r="J50" s="38" t="s">
        <v>86</v>
      </c>
      <c r="K50" s="38">
        <v>34.99497485997675</v>
      </c>
      <c r="L50" s="38">
        <v>34.635444837527288</v>
      </c>
      <c r="M50" s="38">
        <v>38.290890808570992</v>
      </c>
      <c r="N50" s="38">
        <v>39.568904209338569</v>
      </c>
      <c r="O50" s="38">
        <v>40.834575465389143</v>
      </c>
      <c r="P50" s="38">
        <v>41.923637001653788</v>
      </c>
      <c r="Q50" s="38">
        <v>41.817542058542081</v>
      </c>
      <c r="R50" s="38">
        <v>41.9147657934584</v>
      </c>
      <c r="S50" s="38">
        <v>43.103525240508347</v>
      </c>
      <c r="T50" s="38">
        <v>43.004480219642517</v>
      </c>
    </row>
    <row r="51" spans="1:20" ht="13.5">
      <c r="A51" s="37" t="s">
        <v>44</v>
      </c>
      <c r="B51" s="155"/>
      <c r="C51" s="36" t="s">
        <v>81</v>
      </c>
      <c r="D51" s="39" t="s">
        <v>86</v>
      </c>
      <c r="E51" s="39">
        <v>32.413179411239931</v>
      </c>
      <c r="F51" s="39">
        <v>33.168059175476181</v>
      </c>
      <c r="G51" s="39">
        <v>32.883464224609092</v>
      </c>
      <c r="H51" s="39">
        <v>31.97375385412947</v>
      </c>
      <c r="I51" s="39">
        <v>31.714810903412701</v>
      </c>
      <c r="J51" s="39">
        <v>33.991722459997142</v>
      </c>
      <c r="K51" s="39">
        <v>32.392973033456421</v>
      </c>
      <c r="L51" s="39">
        <v>33.386747159346903</v>
      </c>
      <c r="M51" s="39">
        <v>32.507669595615589</v>
      </c>
      <c r="N51" s="39" t="s">
        <v>86</v>
      </c>
      <c r="O51" s="39">
        <v>28.274479295032091</v>
      </c>
      <c r="P51" s="39">
        <v>29.528551385869939</v>
      </c>
      <c r="Q51" s="39">
        <v>29.345134802222621</v>
      </c>
      <c r="R51" s="39">
        <v>31.314798547817158</v>
      </c>
      <c r="S51" s="39">
        <v>28.142925284011241</v>
      </c>
      <c r="T51" s="39" t="s">
        <v>86</v>
      </c>
    </row>
    <row r="52" spans="1:20" ht="13.5">
      <c r="A52" s="37" t="s">
        <v>42</v>
      </c>
      <c r="B52" s="155"/>
      <c r="C52" s="36" t="s">
        <v>81</v>
      </c>
      <c r="D52" s="38" t="s">
        <v>86</v>
      </c>
      <c r="E52" s="38" t="s">
        <v>86</v>
      </c>
      <c r="F52" s="38" t="s">
        <v>86</v>
      </c>
      <c r="G52" s="38" t="s">
        <v>86</v>
      </c>
      <c r="H52" s="38" t="s">
        <v>86</v>
      </c>
      <c r="I52" s="38" t="s">
        <v>86</v>
      </c>
      <c r="J52" s="38" t="s">
        <v>86</v>
      </c>
      <c r="K52" s="38" t="s">
        <v>86</v>
      </c>
      <c r="L52" s="38" t="s">
        <v>86</v>
      </c>
      <c r="M52" s="38" t="s">
        <v>86</v>
      </c>
      <c r="N52" s="38">
        <v>36.011945101289577</v>
      </c>
      <c r="O52" s="38" t="s">
        <v>86</v>
      </c>
      <c r="P52" s="38" t="s">
        <v>86</v>
      </c>
      <c r="Q52" s="38" t="s">
        <v>86</v>
      </c>
      <c r="R52" s="38" t="s">
        <v>86</v>
      </c>
      <c r="S52" s="38" t="s">
        <v>86</v>
      </c>
      <c r="T52" s="38" t="s">
        <v>86</v>
      </c>
    </row>
    <row r="53" spans="1:20" ht="13.5">
      <c r="A53" s="37" t="s">
        <v>43</v>
      </c>
      <c r="B53" s="155"/>
      <c r="C53" s="36" t="s">
        <v>81</v>
      </c>
      <c r="D53" s="39">
        <v>38.0049541359828</v>
      </c>
      <c r="E53" s="39" t="s">
        <v>86</v>
      </c>
      <c r="F53" s="39" t="s">
        <v>86</v>
      </c>
      <c r="G53" s="39" t="s">
        <v>86</v>
      </c>
      <c r="H53" s="39" t="s">
        <v>86</v>
      </c>
      <c r="I53" s="39">
        <v>38.93583392371788</v>
      </c>
      <c r="J53" s="39">
        <v>37.926271430088377</v>
      </c>
      <c r="K53" s="39" t="s">
        <v>86</v>
      </c>
      <c r="L53" s="39">
        <v>39.302149903375422</v>
      </c>
      <c r="M53" s="39" t="s">
        <v>86</v>
      </c>
      <c r="N53" s="39">
        <v>36.944996247486579</v>
      </c>
      <c r="O53" s="39" t="s">
        <v>86</v>
      </c>
      <c r="P53" s="39">
        <v>35.827688191240007</v>
      </c>
      <c r="Q53" s="39" t="s">
        <v>86</v>
      </c>
      <c r="R53" s="39" t="s">
        <v>86</v>
      </c>
      <c r="S53" s="39" t="s">
        <v>86</v>
      </c>
      <c r="T53" s="39" t="s">
        <v>86</v>
      </c>
    </row>
    <row r="54" spans="1:20" ht="13.5">
      <c r="A54" s="37" t="s">
        <v>40</v>
      </c>
      <c r="B54" s="155"/>
      <c r="C54" s="36" t="s">
        <v>81</v>
      </c>
      <c r="D54" s="38" t="s">
        <v>86</v>
      </c>
      <c r="E54" s="38" t="s">
        <v>86</v>
      </c>
      <c r="F54" s="38" t="s">
        <v>86</v>
      </c>
      <c r="G54" s="38" t="s">
        <v>86</v>
      </c>
      <c r="H54" s="38" t="s">
        <v>86</v>
      </c>
      <c r="I54" s="38" t="s">
        <v>86</v>
      </c>
      <c r="J54" s="38">
        <v>50.545716782991803</v>
      </c>
      <c r="K54" s="38">
        <v>53.181091998522369</v>
      </c>
      <c r="L54" s="38">
        <v>53.234977422128878</v>
      </c>
      <c r="M54" s="38">
        <v>52.959619572848332</v>
      </c>
      <c r="N54" s="38">
        <v>52.224501487324929</v>
      </c>
      <c r="O54" s="38">
        <v>49.581689074962583</v>
      </c>
      <c r="P54" s="38">
        <v>52.055212541552372</v>
      </c>
      <c r="Q54" s="38">
        <v>50.567140100118522</v>
      </c>
      <c r="R54" s="38" t="s">
        <v>86</v>
      </c>
      <c r="S54" s="38" t="s">
        <v>86</v>
      </c>
      <c r="T54" s="38" t="s">
        <v>86</v>
      </c>
    </row>
    <row r="55" spans="1:20" ht="31.5">
      <c r="A55" s="37" t="s">
        <v>49</v>
      </c>
      <c r="B55" s="155"/>
      <c r="C55" s="36" t="s">
        <v>81</v>
      </c>
      <c r="D55" s="39" t="s">
        <v>86</v>
      </c>
      <c r="E55" s="39" t="s">
        <v>86</v>
      </c>
      <c r="F55" s="39" t="s">
        <v>86</v>
      </c>
      <c r="G55" s="39" t="s">
        <v>86</v>
      </c>
      <c r="H55" s="39" t="s">
        <v>86</v>
      </c>
      <c r="I55" s="39" t="s">
        <v>86</v>
      </c>
      <c r="J55" s="39" t="s">
        <v>86</v>
      </c>
      <c r="K55" s="39" t="s">
        <v>86</v>
      </c>
      <c r="L55" s="39" t="s">
        <v>86</v>
      </c>
      <c r="M55" s="39" t="s">
        <v>86</v>
      </c>
      <c r="N55" s="39" t="s">
        <v>86</v>
      </c>
      <c r="O55" s="39" t="s">
        <v>86</v>
      </c>
      <c r="P55" s="39" t="s">
        <v>86</v>
      </c>
      <c r="Q55" s="39" t="s">
        <v>86</v>
      </c>
      <c r="R55" s="39" t="s">
        <v>86</v>
      </c>
      <c r="S55" s="39" t="s">
        <v>86</v>
      </c>
      <c r="T55" s="39" t="s">
        <v>86</v>
      </c>
    </row>
    <row r="56" spans="1:20" ht="21">
      <c r="A56" s="37" t="s">
        <v>46</v>
      </c>
      <c r="B56" s="156"/>
      <c r="C56" s="36" t="s">
        <v>81</v>
      </c>
      <c r="D56" s="38" t="s">
        <v>86</v>
      </c>
      <c r="E56" s="38" t="s">
        <v>86</v>
      </c>
      <c r="F56" s="38" t="s">
        <v>86</v>
      </c>
      <c r="G56" s="38" t="s">
        <v>86</v>
      </c>
      <c r="H56" s="38" t="s">
        <v>86</v>
      </c>
      <c r="I56" s="38" t="s">
        <v>86</v>
      </c>
      <c r="J56" s="38" t="s">
        <v>86</v>
      </c>
      <c r="K56" s="38" t="s">
        <v>86</v>
      </c>
      <c r="L56" s="38">
        <v>10.74378506171227</v>
      </c>
      <c r="M56" s="38">
        <v>10.848633799911051</v>
      </c>
      <c r="N56" s="38">
        <v>11.11080041041083</v>
      </c>
      <c r="O56" s="38">
        <v>9.1395003914980606</v>
      </c>
      <c r="P56" s="38">
        <v>8.6483122050558237</v>
      </c>
      <c r="Q56" s="38">
        <v>10.21069962385214</v>
      </c>
      <c r="R56" s="38">
        <v>10.7714985905095</v>
      </c>
      <c r="S56" s="38">
        <v>10.43567319879817</v>
      </c>
      <c r="T56" s="38">
        <v>9.6739311125438441</v>
      </c>
    </row>
    <row r="57" spans="1:20">
      <c r="A57" s="40" t="s">
        <v>90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</sheetData>
  <mergeCells count="10">
    <mergeCell ref="A11:C11"/>
    <mergeCell ref="D11:T11"/>
    <mergeCell ref="A12:C12"/>
    <mergeCell ref="B14:B56"/>
    <mergeCell ref="A8:C8"/>
    <mergeCell ref="D8:T8"/>
    <mergeCell ref="A9:C9"/>
    <mergeCell ref="D9:T9"/>
    <mergeCell ref="A10:C10"/>
    <mergeCell ref="D10:T10"/>
  </mergeCells>
  <hyperlinks>
    <hyperlink ref="A7" r:id="rId1" tooltip="Click once to display linked information. Click and hold to select this cell." display="http://dotstat.oecd.org/OECDStat_Metadata/ShowMetadata.ashx?Dataset=LFS_SEXAGE_I_R&amp;ShowOnWeb=true&amp;Lang=en"/>
    <hyperlink ref="A57" r:id="rId2" tooltip="Click once to display linked information. Click and hold to select this cell." display="http://dotstat.oecd.org/"/>
    <hyperlink ref="A1" r:id="rId3" display="http://dx.doi.org/10.1787/pension_glance-2017-en"/>
    <hyperlink ref="A4" r:id="rId4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selection activeCell="J49" sqref="J49"/>
    </sheetView>
  </sheetViews>
  <sheetFormatPr defaultRowHeight="12.75"/>
  <sheetData>
    <row r="1" spans="1:20" s="229" customFormat="1">
      <c r="A1" s="230" t="s">
        <v>122</v>
      </c>
    </row>
    <row r="2" spans="1:20" s="229" customFormat="1">
      <c r="A2" s="229" t="s">
        <v>123</v>
      </c>
      <c r="B2" s="229" t="s">
        <v>120</v>
      </c>
    </row>
    <row r="3" spans="1:20" s="229" customFormat="1">
      <c r="A3" s="229" t="s">
        <v>124</v>
      </c>
    </row>
    <row r="4" spans="1:20" s="229" customFormat="1">
      <c r="A4" s="230" t="s">
        <v>125</v>
      </c>
    </row>
    <row r="5" spans="1:20" s="229" customFormat="1"/>
    <row r="6" spans="1:20">
      <c r="A6" s="42" t="s">
        <v>50</v>
      </c>
      <c r="B6" s="42" t="s">
        <v>93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ht="68.25">
      <c r="A7" s="43" t="s">
        <v>52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>
      <c r="A8" s="157" t="s">
        <v>53</v>
      </c>
      <c r="B8" s="158"/>
      <c r="C8" s="159"/>
      <c r="D8" s="160" t="s">
        <v>54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2"/>
    </row>
    <row r="9" spans="1:20">
      <c r="A9" s="157" t="s">
        <v>55</v>
      </c>
      <c r="B9" s="158"/>
      <c r="C9" s="159"/>
      <c r="D9" s="160" t="s">
        <v>56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2"/>
    </row>
    <row r="10" spans="1:20">
      <c r="A10" s="157" t="s">
        <v>57</v>
      </c>
      <c r="B10" s="158"/>
      <c r="C10" s="159"/>
      <c r="D10" s="160" t="s">
        <v>94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2"/>
    </row>
    <row r="11" spans="1:20">
      <c r="A11" s="157" t="s">
        <v>59</v>
      </c>
      <c r="B11" s="158"/>
      <c r="C11" s="159"/>
      <c r="D11" s="160" t="s">
        <v>60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2"/>
    </row>
    <row r="12" spans="1:20">
      <c r="A12" s="163" t="s">
        <v>61</v>
      </c>
      <c r="B12" s="164"/>
      <c r="C12" s="165"/>
      <c r="D12" s="44" t="s">
        <v>62</v>
      </c>
      <c r="E12" s="44" t="s">
        <v>63</v>
      </c>
      <c r="F12" s="44" t="s">
        <v>64</v>
      </c>
      <c r="G12" s="44" t="s">
        <v>65</v>
      </c>
      <c r="H12" s="44" t="s">
        <v>66</v>
      </c>
      <c r="I12" s="44" t="s">
        <v>67</v>
      </c>
      <c r="J12" s="44" t="s">
        <v>68</v>
      </c>
      <c r="K12" s="44" t="s">
        <v>69</v>
      </c>
      <c r="L12" s="44" t="s">
        <v>70</v>
      </c>
      <c r="M12" s="44" t="s">
        <v>71</v>
      </c>
      <c r="N12" s="44" t="s">
        <v>72</v>
      </c>
      <c r="O12" s="44" t="s">
        <v>73</v>
      </c>
      <c r="P12" s="44" t="s">
        <v>74</v>
      </c>
      <c r="Q12" s="44" t="s">
        <v>75</v>
      </c>
      <c r="R12" s="44" t="s">
        <v>76</v>
      </c>
      <c r="S12" s="44" t="s">
        <v>77</v>
      </c>
      <c r="T12" s="44" t="s">
        <v>78</v>
      </c>
    </row>
    <row r="13" spans="1:20" ht="13.5">
      <c r="A13" s="45" t="s">
        <v>79</v>
      </c>
      <c r="B13" s="45" t="s">
        <v>80</v>
      </c>
      <c r="C13" s="46" t="s">
        <v>81</v>
      </c>
      <c r="D13" s="46" t="s">
        <v>81</v>
      </c>
      <c r="E13" s="46" t="s">
        <v>81</v>
      </c>
      <c r="F13" s="46" t="s">
        <v>81</v>
      </c>
      <c r="G13" s="46" t="s">
        <v>81</v>
      </c>
      <c r="H13" s="46" t="s">
        <v>81</v>
      </c>
      <c r="I13" s="46" t="s">
        <v>81</v>
      </c>
      <c r="J13" s="46" t="s">
        <v>81</v>
      </c>
      <c r="K13" s="46" t="s">
        <v>81</v>
      </c>
      <c r="L13" s="46" t="s">
        <v>81</v>
      </c>
      <c r="M13" s="46" t="s">
        <v>81</v>
      </c>
      <c r="N13" s="46" t="s">
        <v>81</v>
      </c>
      <c r="O13" s="46" t="s">
        <v>81</v>
      </c>
      <c r="P13" s="46" t="s">
        <v>81</v>
      </c>
      <c r="Q13" s="46" t="s">
        <v>81</v>
      </c>
      <c r="R13" s="46" t="s">
        <v>81</v>
      </c>
      <c r="S13" s="46" t="s">
        <v>81</v>
      </c>
      <c r="T13" s="46" t="s">
        <v>81</v>
      </c>
    </row>
    <row r="14" spans="1:20" ht="13.5">
      <c r="A14" s="47" t="s">
        <v>21</v>
      </c>
      <c r="B14" s="166" t="s">
        <v>82</v>
      </c>
      <c r="C14" s="46" t="s">
        <v>81</v>
      </c>
      <c r="D14" s="48">
        <v>46.055563625036257</v>
      </c>
      <c r="E14" s="48">
        <v>46.726740151179897</v>
      </c>
      <c r="F14" s="48">
        <v>48.47209522157921</v>
      </c>
      <c r="G14" s="48">
        <v>50.284838162664173</v>
      </c>
      <c r="H14" s="48">
        <v>51.70468156956057</v>
      </c>
      <c r="I14" s="48">
        <v>53.476478959909691</v>
      </c>
      <c r="J14" s="48">
        <v>55.421566532058399</v>
      </c>
      <c r="K14" s="48">
        <v>56.510733940268153</v>
      </c>
      <c r="L14" s="48">
        <v>57.318654692002411</v>
      </c>
      <c r="M14" s="48">
        <v>59.017655070124718</v>
      </c>
      <c r="N14" s="48">
        <v>60.608558861366383</v>
      </c>
      <c r="O14" s="48">
        <v>61.162098190625649</v>
      </c>
      <c r="P14" s="48">
        <v>61.453644492930572</v>
      </c>
      <c r="Q14" s="48">
        <v>61.43866650851767</v>
      </c>
      <c r="R14" s="48">
        <v>61.472623601884273</v>
      </c>
      <c r="S14" s="48">
        <v>62.142370989013472</v>
      </c>
      <c r="T14" s="48">
        <v>62.464688335698092</v>
      </c>
    </row>
    <row r="15" spans="1:20" ht="13.5">
      <c r="A15" s="47" t="s">
        <v>28</v>
      </c>
      <c r="B15" s="167"/>
      <c r="C15" s="46" t="s">
        <v>81</v>
      </c>
      <c r="D15" s="49">
        <v>28.26989715918285</v>
      </c>
      <c r="E15" s="49">
        <v>28.231680445041889</v>
      </c>
      <c r="F15" s="49">
        <v>29.244363868903509</v>
      </c>
      <c r="G15" s="49">
        <v>30.29532979242941</v>
      </c>
      <c r="H15" s="49">
        <v>27.125732566008288</v>
      </c>
      <c r="I15" s="49">
        <v>29.916157885617221</v>
      </c>
      <c r="J15" s="49">
        <v>32.964808381712693</v>
      </c>
      <c r="K15" s="49">
        <v>35.955489413282848</v>
      </c>
      <c r="L15" s="49">
        <v>38.791473260565482</v>
      </c>
      <c r="M15" s="49">
        <v>39.423282420767457</v>
      </c>
      <c r="N15" s="49">
        <v>41.19173236001825</v>
      </c>
      <c r="O15" s="49">
        <v>39.94410708733794</v>
      </c>
      <c r="P15" s="49">
        <v>41.620244503308633</v>
      </c>
      <c r="Q15" s="49">
        <v>43.753815384254409</v>
      </c>
      <c r="R15" s="49">
        <v>45.099143403059067</v>
      </c>
      <c r="S15" s="49">
        <v>46.280408240569237</v>
      </c>
      <c r="T15" s="49">
        <v>49.171562304590147</v>
      </c>
    </row>
    <row r="16" spans="1:20" ht="13.5">
      <c r="A16" s="47" t="s">
        <v>32</v>
      </c>
      <c r="B16" s="167"/>
      <c r="C16" s="46" t="s">
        <v>81</v>
      </c>
      <c r="D16" s="48">
        <v>26.30939261716733</v>
      </c>
      <c r="E16" s="48">
        <v>25.112287202505851</v>
      </c>
      <c r="F16" s="48">
        <v>26.59246644514246</v>
      </c>
      <c r="G16" s="48">
        <v>28.097602797684399</v>
      </c>
      <c r="H16" s="48">
        <v>29.980831283341249</v>
      </c>
      <c r="I16" s="48">
        <v>31.805478543096729</v>
      </c>
      <c r="J16" s="48">
        <v>31.9927509888449</v>
      </c>
      <c r="K16" s="48">
        <v>34.365117271620854</v>
      </c>
      <c r="L16" s="48">
        <v>34.512574887978282</v>
      </c>
      <c r="M16" s="48">
        <v>35.253313846335892</v>
      </c>
      <c r="N16" s="48">
        <v>37.337837403373662</v>
      </c>
      <c r="O16" s="48">
        <v>38.706090465204213</v>
      </c>
      <c r="P16" s="48">
        <v>39.492679585679937</v>
      </c>
      <c r="Q16" s="48">
        <v>41.719382640145142</v>
      </c>
      <c r="R16" s="48">
        <v>42.651245534591823</v>
      </c>
      <c r="S16" s="48">
        <v>44.019949320889687</v>
      </c>
      <c r="T16" s="48">
        <v>45.419061870845233</v>
      </c>
    </row>
    <row r="17" spans="1:20" ht="13.5">
      <c r="A17" s="47" t="s">
        <v>22</v>
      </c>
      <c r="B17" s="167"/>
      <c r="C17" s="46" t="s">
        <v>81</v>
      </c>
      <c r="D17" s="49">
        <v>48.099801120954623</v>
      </c>
      <c r="E17" s="49">
        <v>48.194781759510867</v>
      </c>
      <c r="F17" s="49">
        <v>50.041125687905577</v>
      </c>
      <c r="G17" s="49">
        <v>53.040488205683573</v>
      </c>
      <c r="H17" s="49">
        <v>53.917642993875802</v>
      </c>
      <c r="I17" s="49">
        <v>54.801662750440812</v>
      </c>
      <c r="J17" s="49">
        <v>55.543928637513773</v>
      </c>
      <c r="K17" s="49">
        <v>56.996044457621352</v>
      </c>
      <c r="L17" s="49">
        <v>57.221995397912771</v>
      </c>
      <c r="M17" s="49">
        <v>57.289502649076461</v>
      </c>
      <c r="N17" s="49">
        <v>58.064669282596157</v>
      </c>
      <c r="O17" s="49">
        <v>58.398411106057523</v>
      </c>
      <c r="P17" s="49">
        <v>59.411151962727949</v>
      </c>
      <c r="Q17" s="49">
        <v>60.311826450930319</v>
      </c>
      <c r="R17" s="49">
        <v>60.430028807721023</v>
      </c>
      <c r="S17" s="49">
        <v>60.86965760228783</v>
      </c>
      <c r="T17" s="49">
        <v>61.632752008659793</v>
      </c>
    </row>
    <row r="18" spans="1:20" ht="13.5">
      <c r="A18" s="47" t="s">
        <v>23</v>
      </c>
      <c r="B18" s="167"/>
      <c r="C18" s="46" t="s">
        <v>81</v>
      </c>
      <c r="D18" s="48">
        <v>47.67954186286287</v>
      </c>
      <c r="E18" s="48">
        <v>47.800379154365693</v>
      </c>
      <c r="F18" s="48">
        <v>47.607917235583677</v>
      </c>
      <c r="G18" s="48">
        <v>49.352684807943767</v>
      </c>
      <c r="H18" s="48">
        <v>50.363662814673582</v>
      </c>
      <c r="I18" s="48">
        <v>51.438685889634733</v>
      </c>
      <c r="J18" s="48">
        <v>53.655784497800731</v>
      </c>
      <c r="K18" s="48">
        <v>54.8472951519649</v>
      </c>
      <c r="L18" s="48">
        <v>56.242557842935227</v>
      </c>
      <c r="M18" s="48">
        <v>55.930600867387327</v>
      </c>
      <c r="N18" s="48">
        <v>58.036100277905653</v>
      </c>
      <c r="O18" s="48">
        <v>59.743562102453339</v>
      </c>
      <c r="P18" s="48">
        <v>62.728720200815467</v>
      </c>
      <c r="Q18" s="48">
        <v>63.955747326929057</v>
      </c>
      <c r="R18" s="48">
        <v>64.234850111571461</v>
      </c>
      <c r="S18" s="48">
        <v>64.50050593083688</v>
      </c>
      <c r="T18" s="48">
        <v>63.816210816472477</v>
      </c>
    </row>
    <row r="19" spans="1:20" ht="21">
      <c r="A19" s="47" t="s">
        <v>16</v>
      </c>
      <c r="B19" s="167"/>
      <c r="C19" s="46" t="s">
        <v>81</v>
      </c>
      <c r="D19" s="49">
        <v>36.260772273201297</v>
      </c>
      <c r="E19" s="49">
        <v>37.106322940336732</v>
      </c>
      <c r="F19" s="49">
        <v>40.822312654788647</v>
      </c>
      <c r="G19" s="49">
        <v>42.258191867350973</v>
      </c>
      <c r="H19" s="49">
        <v>42.63141902157399</v>
      </c>
      <c r="I19" s="49">
        <v>44.577516531961798</v>
      </c>
      <c r="J19" s="49">
        <v>45.202056261602173</v>
      </c>
      <c r="K19" s="49">
        <v>46.003386165393671</v>
      </c>
      <c r="L19" s="49">
        <v>47.604401613013472</v>
      </c>
      <c r="M19" s="49">
        <v>46.833180431858722</v>
      </c>
      <c r="N19" s="49">
        <v>46.499973507766242</v>
      </c>
      <c r="O19" s="49">
        <v>47.62774016330998</v>
      </c>
      <c r="P19" s="49">
        <v>49.374268107799473</v>
      </c>
      <c r="Q19" s="49">
        <v>51.626741675230242</v>
      </c>
      <c r="R19" s="49">
        <v>54.012668172853033</v>
      </c>
      <c r="S19" s="49">
        <v>55.453432473616267</v>
      </c>
      <c r="T19" s="49">
        <v>58.51752848751547</v>
      </c>
    </row>
    <row r="20" spans="1:20" ht="13.5">
      <c r="A20" s="47" t="s">
        <v>13</v>
      </c>
      <c r="B20" s="167"/>
      <c r="C20" s="46" t="s">
        <v>81</v>
      </c>
      <c r="D20" s="48">
        <v>55.696108963374613</v>
      </c>
      <c r="E20" s="48">
        <v>57.964121023502663</v>
      </c>
      <c r="F20" s="48">
        <v>57.877319080108549</v>
      </c>
      <c r="G20" s="48">
        <v>60.198124745761028</v>
      </c>
      <c r="H20" s="48">
        <v>60.313278232877423</v>
      </c>
      <c r="I20" s="48">
        <v>59.516423949355158</v>
      </c>
      <c r="J20" s="48">
        <v>60.701184846261697</v>
      </c>
      <c r="K20" s="48">
        <v>58.93447429756565</v>
      </c>
      <c r="L20" s="48">
        <v>58.365259279237762</v>
      </c>
      <c r="M20" s="48">
        <v>58.243966451345841</v>
      </c>
      <c r="N20" s="48">
        <v>58.446118981646713</v>
      </c>
      <c r="O20" s="48">
        <v>59.543108461173482</v>
      </c>
      <c r="P20" s="48">
        <v>60.848893007070622</v>
      </c>
      <c r="Q20" s="48">
        <v>61.652730394300413</v>
      </c>
      <c r="R20" s="48">
        <v>63.231097378459197</v>
      </c>
      <c r="S20" s="48">
        <v>64.681154383983028</v>
      </c>
      <c r="T20" s="48">
        <v>67.767910716847396</v>
      </c>
    </row>
    <row r="21" spans="1:20" ht="13.5">
      <c r="A21" s="47" t="s">
        <v>18</v>
      </c>
      <c r="B21" s="167"/>
      <c r="C21" s="46" t="s">
        <v>81</v>
      </c>
      <c r="D21" s="49">
        <v>42.75225943001707</v>
      </c>
      <c r="E21" s="49">
        <v>43.955975121028303</v>
      </c>
      <c r="F21" s="49">
        <v>49.264726795471077</v>
      </c>
      <c r="G21" s="49">
        <v>50.560347207218982</v>
      </c>
      <c r="H21" s="49">
        <v>52.487171078681087</v>
      </c>
      <c r="I21" s="49">
        <v>55.03940787058049</v>
      </c>
      <c r="J21" s="49">
        <v>58.199579970623681</v>
      </c>
      <c r="K21" s="49">
        <v>59.42510440715354</v>
      </c>
      <c r="L21" s="49">
        <v>62.085124203513431</v>
      </c>
      <c r="M21" s="49">
        <v>60.272398895616639</v>
      </c>
      <c r="N21" s="49">
        <v>53.798854515472641</v>
      </c>
      <c r="O21" s="49">
        <v>57.405826446327069</v>
      </c>
      <c r="P21" s="49">
        <v>60.303480855035318</v>
      </c>
      <c r="Q21" s="49">
        <v>62.542654284313826</v>
      </c>
      <c r="R21" s="49">
        <v>63.967013356657567</v>
      </c>
      <c r="S21" s="49">
        <v>64.495026257056224</v>
      </c>
      <c r="T21" s="49">
        <v>65.104680923030116</v>
      </c>
    </row>
    <row r="22" spans="1:20" ht="13.5">
      <c r="A22" s="47" t="s">
        <v>17</v>
      </c>
      <c r="B22" s="167"/>
      <c r="C22" s="46" t="s">
        <v>81</v>
      </c>
      <c r="D22" s="48">
        <v>42.258652094717668</v>
      </c>
      <c r="E22" s="48">
        <v>45.876288659793822</v>
      </c>
      <c r="F22" s="48">
        <v>47.804878048780488</v>
      </c>
      <c r="G22" s="48">
        <v>49.922480620155042</v>
      </c>
      <c r="H22" s="48">
        <v>50.965824665676067</v>
      </c>
      <c r="I22" s="48">
        <v>52.578796561604577</v>
      </c>
      <c r="J22" s="48">
        <v>54.520166898470102</v>
      </c>
      <c r="K22" s="48">
        <v>54.952510176390781</v>
      </c>
      <c r="L22" s="48">
        <v>56.430446194225723</v>
      </c>
      <c r="M22" s="48">
        <v>55.598455598455601</v>
      </c>
      <c r="N22" s="48">
        <v>56.257901390644747</v>
      </c>
      <c r="O22" s="48">
        <v>56.960408684546607</v>
      </c>
      <c r="P22" s="48">
        <v>58.214747736093152</v>
      </c>
      <c r="Q22" s="48">
        <v>58.661417322834637</v>
      </c>
      <c r="R22" s="48">
        <v>59.2</v>
      </c>
      <c r="S22" s="48">
        <v>60.026917900403767</v>
      </c>
      <c r="T22" s="48">
        <v>61.407572059509008</v>
      </c>
    </row>
    <row r="23" spans="1:20" ht="13.5">
      <c r="A23" s="47" t="s">
        <v>25</v>
      </c>
      <c r="B23" s="167"/>
      <c r="C23" s="46" t="s">
        <v>81</v>
      </c>
      <c r="D23" s="49">
        <v>34.308434152351332</v>
      </c>
      <c r="E23" s="49">
        <v>36.477705617679703</v>
      </c>
      <c r="F23" s="49">
        <v>39.293251737172788</v>
      </c>
      <c r="G23" s="49">
        <v>37.019466369481037</v>
      </c>
      <c r="H23" s="49">
        <v>37.834062189558601</v>
      </c>
      <c r="I23" s="49">
        <v>38.533631967678552</v>
      </c>
      <c r="J23" s="49">
        <v>38.10776622942204</v>
      </c>
      <c r="K23" s="49">
        <v>38.205769857399211</v>
      </c>
      <c r="L23" s="49">
        <v>38.169331594725129</v>
      </c>
      <c r="M23" s="49">
        <v>38.930544041094272</v>
      </c>
      <c r="N23" s="49">
        <v>39.720518031981122</v>
      </c>
      <c r="O23" s="49">
        <v>41.38180823778027</v>
      </c>
      <c r="P23" s="49">
        <v>44.463865048307852</v>
      </c>
      <c r="Q23" s="49">
        <v>45.599398889789953</v>
      </c>
      <c r="R23" s="49">
        <v>47.034146134695959</v>
      </c>
      <c r="S23" s="49">
        <v>48.824228600934873</v>
      </c>
      <c r="T23" s="49">
        <v>49.882412648719942</v>
      </c>
    </row>
    <row r="24" spans="1:20" ht="13.5">
      <c r="A24" s="47" t="s">
        <v>15</v>
      </c>
      <c r="B24" s="167"/>
      <c r="C24" s="46" t="s">
        <v>81</v>
      </c>
      <c r="D24" s="48">
        <v>37.638115442411383</v>
      </c>
      <c r="E24" s="48">
        <v>37.88072223235455</v>
      </c>
      <c r="F24" s="48">
        <v>38.624976804601971</v>
      </c>
      <c r="G24" s="48">
        <v>38.964807188318993</v>
      </c>
      <c r="H24" s="48">
        <v>41.790900290416261</v>
      </c>
      <c r="I24" s="48">
        <v>45.478805296110032</v>
      </c>
      <c r="J24" s="48">
        <v>48.103626943005182</v>
      </c>
      <c r="K24" s="48">
        <v>51.290788930194132</v>
      </c>
      <c r="L24" s="48">
        <v>53.766982297241661</v>
      </c>
      <c r="M24" s="48">
        <v>56.08281233985857</v>
      </c>
      <c r="N24" s="48">
        <v>57.680722891566262</v>
      </c>
      <c r="O24" s="48">
        <v>60.021862267713409</v>
      </c>
      <c r="P24" s="48">
        <v>61.594973417109713</v>
      </c>
      <c r="Q24" s="48">
        <v>63.627801845922022</v>
      </c>
      <c r="R24" s="48">
        <v>65.562546262028135</v>
      </c>
      <c r="S24" s="48">
        <v>66.166527027246815</v>
      </c>
      <c r="T24" s="48">
        <v>68.55889362301339</v>
      </c>
    </row>
    <row r="25" spans="1:20" ht="13.5">
      <c r="A25" s="47" t="s">
        <v>38</v>
      </c>
      <c r="B25" s="167"/>
      <c r="C25" s="46" t="s">
        <v>81</v>
      </c>
      <c r="D25" s="49">
        <v>38.962664083720277</v>
      </c>
      <c r="E25" s="49">
        <v>38.434885656111931</v>
      </c>
      <c r="F25" s="49">
        <v>39.594789808019577</v>
      </c>
      <c r="G25" s="49">
        <v>41.774238311810997</v>
      </c>
      <c r="H25" s="49">
        <v>39.866880780588559</v>
      </c>
      <c r="I25" s="49">
        <v>41.969678157793354</v>
      </c>
      <c r="J25" s="49">
        <v>42.537022844536253</v>
      </c>
      <c r="K25" s="49">
        <v>42.667505340524571</v>
      </c>
      <c r="L25" s="49">
        <v>42.966740931821832</v>
      </c>
      <c r="M25" s="49">
        <v>42.364545219755833</v>
      </c>
      <c r="N25" s="49">
        <v>42.367718567537963</v>
      </c>
      <c r="O25" s="49">
        <v>39.467367502343421</v>
      </c>
      <c r="P25" s="49">
        <v>36.454468097382872</v>
      </c>
      <c r="Q25" s="49">
        <v>35.556802601702081</v>
      </c>
      <c r="R25" s="49">
        <v>34.039426653885009</v>
      </c>
      <c r="S25" s="49">
        <v>34.328160257318537</v>
      </c>
      <c r="T25" s="49">
        <v>36.27028904043668</v>
      </c>
    </row>
    <row r="26" spans="1:20" ht="13.5">
      <c r="A26" s="47" t="s">
        <v>27</v>
      </c>
      <c r="B26" s="167"/>
      <c r="C26" s="46" t="s">
        <v>81</v>
      </c>
      <c r="D26" s="48">
        <v>21.898859504530272</v>
      </c>
      <c r="E26" s="48">
        <v>23.477100296608061</v>
      </c>
      <c r="F26" s="48">
        <v>25.56993310187411</v>
      </c>
      <c r="G26" s="48">
        <v>29.00511743172704</v>
      </c>
      <c r="H26" s="48">
        <v>31.055216786518422</v>
      </c>
      <c r="I26" s="48">
        <v>32.999916222232152</v>
      </c>
      <c r="J26" s="48">
        <v>33.16364168699689</v>
      </c>
      <c r="K26" s="48">
        <v>32.226469341042289</v>
      </c>
      <c r="L26" s="48">
        <v>30.895880235405951</v>
      </c>
      <c r="M26" s="48">
        <v>31.931509570432329</v>
      </c>
      <c r="N26" s="48">
        <v>33.598655635411447</v>
      </c>
      <c r="O26" s="48">
        <v>35.264430651709958</v>
      </c>
      <c r="P26" s="48">
        <v>36.133623801998503</v>
      </c>
      <c r="Q26" s="48">
        <v>37.907108469615402</v>
      </c>
      <c r="R26" s="48">
        <v>41.750770399027772</v>
      </c>
      <c r="S26" s="48">
        <v>45.309370528573787</v>
      </c>
      <c r="T26" s="48">
        <v>49.828130345369118</v>
      </c>
    </row>
    <row r="27" spans="1:20" ht="13.5">
      <c r="A27" s="47" t="s">
        <v>8</v>
      </c>
      <c r="B27" s="167"/>
      <c r="C27" s="46" t="s">
        <v>81</v>
      </c>
      <c r="D27" s="49">
        <v>84.231509485839979</v>
      </c>
      <c r="E27" s="49">
        <v>85.604833413598357</v>
      </c>
      <c r="F27" s="49">
        <v>87.20709309689677</v>
      </c>
      <c r="G27" s="49">
        <v>83.287298346743526</v>
      </c>
      <c r="H27" s="49">
        <v>82.040301303865718</v>
      </c>
      <c r="I27" s="49">
        <v>84.784977480749674</v>
      </c>
      <c r="J27" s="49">
        <v>84.879725085910664</v>
      </c>
      <c r="K27" s="49">
        <v>84.942856207224025</v>
      </c>
      <c r="L27" s="49">
        <v>83.291841300853989</v>
      </c>
      <c r="M27" s="49">
        <v>80.7721700852872</v>
      </c>
      <c r="N27" s="49">
        <v>80.472505195665192</v>
      </c>
      <c r="O27" s="49">
        <v>79.526919169931801</v>
      </c>
      <c r="P27" s="49">
        <v>79.245685565842351</v>
      </c>
      <c r="Q27" s="49">
        <v>81.597547891019445</v>
      </c>
      <c r="R27" s="49">
        <v>84.125668827869475</v>
      </c>
      <c r="S27" s="49">
        <v>84.493389599637425</v>
      </c>
      <c r="T27" s="49">
        <v>84.398252923481621</v>
      </c>
    </row>
    <row r="28" spans="1:20" ht="13.5">
      <c r="A28" s="47" t="s">
        <v>29</v>
      </c>
      <c r="B28" s="167"/>
      <c r="C28" s="46" t="s">
        <v>81</v>
      </c>
      <c r="D28" s="48">
        <v>45.272559822076971</v>
      </c>
      <c r="E28" s="48">
        <v>46.928531026771623</v>
      </c>
      <c r="F28" s="48">
        <v>48.086192256197087</v>
      </c>
      <c r="G28" s="48">
        <v>49.401849146999268</v>
      </c>
      <c r="H28" s="48">
        <v>49.619322951214102</v>
      </c>
      <c r="I28" s="48">
        <v>51.660330820222967</v>
      </c>
      <c r="J28" s="48">
        <v>53.198319336154867</v>
      </c>
      <c r="K28" s="48">
        <v>54.194471409153508</v>
      </c>
      <c r="L28" s="48">
        <v>54.082102559753331</v>
      </c>
      <c r="M28" s="48">
        <v>51.903581193781449</v>
      </c>
      <c r="N28" s="48">
        <v>50.76041453121676</v>
      </c>
      <c r="O28" s="48">
        <v>50.759878421970207</v>
      </c>
      <c r="P28" s="48">
        <v>49.540499782246741</v>
      </c>
      <c r="Q28" s="48">
        <v>50.86352033849829</v>
      </c>
      <c r="R28" s="48">
        <v>52.552926391432997</v>
      </c>
      <c r="S28" s="48">
        <v>55.390259002942152</v>
      </c>
      <c r="T28" s="48">
        <v>57.168494559526764</v>
      </c>
    </row>
    <row r="29" spans="1:20" ht="13.5">
      <c r="A29" s="47" t="s">
        <v>47</v>
      </c>
      <c r="B29" s="167"/>
      <c r="C29" s="46" t="s">
        <v>81</v>
      </c>
      <c r="D29" s="49">
        <v>46.498431764678813</v>
      </c>
      <c r="E29" s="49">
        <v>48.48979782999627</v>
      </c>
      <c r="F29" s="49">
        <v>49.087278477418387</v>
      </c>
      <c r="G29" s="49">
        <v>50.380632828732018</v>
      </c>
      <c r="H29" s="49">
        <v>51.537813433334343</v>
      </c>
      <c r="I29" s="49">
        <v>52.381284139447573</v>
      </c>
      <c r="J29" s="49">
        <v>54.820501700562993</v>
      </c>
      <c r="K29" s="49">
        <v>57.064651269236187</v>
      </c>
      <c r="L29" s="49">
        <v>58.319820798972422</v>
      </c>
      <c r="M29" s="49">
        <v>58.617395133503422</v>
      </c>
      <c r="N29" s="49">
        <v>59.633353833885216</v>
      </c>
      <c r="O29" s="49">
        <v>61.062899058729762</v>
      </c>
      <c r="P29" s="49">
        <v>63.125166370916773</v>
      </c>
      <c r="Q29" s="49">
        <v>64.626746519518974</v>
      </c>
      <c r="R29" s="49">
        <v>65.12436337973962</v>
      </c>
      <c r="S29" s="49">
        <v>66.23894490170467</v>
      </c>
      <c r="T29" s="49">
        <v>66.533873237082744</v>
      </c>
    </row>
    <row r="30" spans="1:20" ht="13.5">
      <c r="A30" s="47" t="s">
        <v>31</v>
      </c>
      <c r="B30" s="167"/>
      <c r="C30" s="46" t="s">
        <v>81</v>
      </c>
      <c r="D30" s="48">
        <v>27.662573195832429</v>
      </c>
      <c r="E30" s="48">
        <v>27.95776976582621</v>
      </c>
      <c r="F30" s="48">
        <v>28.908554572271392</v>
      </c>
      <c r="G30" s="48">
        <v>30.252952105962681</v>
      </c>
      <c r="H30" s="48">
        <v>30.55027791460758</v>
      </c>
      <c r="I30" s="48">
        <v>31.407656020470181</v>
      </c>
      <c r="J30" s="48">
        <v>32.443515248728623</v>
      </c>
      <c r="K30" s="48">
        <v>33.679460241330347</v>
      </c>
      <c r="L30" s="48">
        <v>34.311401408261503</v>
      </c>
      <c r="M30" s="48">
        <v>35.627157397815232</v>
      </c>
      <c r="N30" s="48">
        <v>36.517078579308972</v>
      </c>
      <c r="O30" s="48">
        <v>37.833496805954113</v>
      </c>
      <c r="P30" s="48">
        <v>40.301314010401413</v>
      </c>
      <c r="Q30" s="48">
        <v>42.689062058606162</v>
      </c>
      <c r="R30" s="48">
        <v>46.237528854378489</v>
      </c>
      <c r="S30" s="48">
        <v>48.241294904549846</v>
      </c>
      <c r="T30" s="48">
        <v>50.332741359242803</v>
      </c>
    </row>
    <row r="31" spans="1:20" ht="13.5">
      <c r="A31" s="47" t="s">
        <v>14</v>
      </c>
      <c r="B31" s="167"/>
      <c r="C31" s="46" t="s">
        <v>81</v>
      </c>
      <c r="D31" s="49">
        <v>62.773722627737229</v>
      </c>
      <c r="E31" s="49">
        <v>62.043343653250773</v>
      </c>
      <c r="F31" s="49">
        <v>61.612515042117927</v>
      </c>
      <c r="G31" s="49">
        <v>62.138728323699432</v>
      </c>
      <c r="H31" s="49">
        <v>63.044677330391622</v>
      </c>
      <c r="I31" s="49">
        <v>63.856068743286777</v>
      </c>
      <c r="J31" s="49">
        <v>64.734042553191486</v>
      </c>
      <c r="K31" s="49">
        <v>66.102591221575892</v>
      </c>
      <c r="L31" s="49">
        <v>66.312433581296489</v>
      </c>
      <c r="M31" s="49">
        <v>65.500538213132401</v>
      </c>
      <c r="N31" s="49">
        <v>65.233745298226765</v>
      </c>
      <c r="O31" s="49">
        <v>65.137101287073307</v>
      </c>
      <c r="P31" s="49">
        <v>65.39717083786725</v>
      </c>
      <c r="Q31" s="49">
        <v>66.818700114025091</v>
      </c>
      <c r="R31" s="49">
        <v>68.653158522050063</v>
      </c>
      <c r="S31" s="49">
        <v>69.969040247678009</v>
      </c>
      <c r="T31" s="49">
        <v>71.410338225909371</v>
      </c>
    </row>
    <row r="32" spans="1:20" ht="13.5">
      <c r="A32" s="47" t="s">
        <v>20</v>
      </c>
      <c r="B32" s="167"/>
      <c r="C32" s="46" t="s">
        <v>81</v>
      </c>
      <c r="D32" s="48">
        <v>57.798645078601133</v>
      </c>
      <c r="E32" s="48">
        <v>58.29953238432325</v>
      </c>
      <c r="F32" s="48">
        <v>59.49351076479369</v>
      </c>
      <c r="G32" s="48">
        <v>57.769219374907422</v>
      </c>
      <c r="H32" s="48">
        <v>58.457152521079458</v>
      </c>
      <c r="I32" s="48">
        <v>58.699431471127198</v>
      </c>
      <c r="J32" s="48">
        <v>59.281300068665601</v>
      </c>
      <c r="K32" s="48">
        <v>60.616208975217681</v>
      </c>
      <c r="L32" s="48">
        <v>60.619951975551189</v>
      </c>
      <c r="M32" s="48">
        <v>60.384856724534622</v>
      </c>
      <c r="N32" s="48">
        <v>60.895404120443743</v>
      </c>
      <c r="O32" s="48">
        <v>62.145358527313242</v>
      </c>
      <c r="P32" s="48">
        <v>63.099007435341001</v>
      </c>
      <c r="Q32" s="48">
        <v>64.267611342673774</v>
      </c>
      <c r="R32" s="48">
        <v>65.634191577653198</v>
      </c>
      <c r="S32" s="48">
        <v>65.941675733254129</v>
      </c>
      <c r="T32" s="48">
        <v>66.133478508697621</v>
      </c>
    </row>
    <row r="33" spans="1:20" ht="13.5">
      <c r="A33" s="47" t="s">
        <v>83</v>
      </c>
      <c r="B33" s="167"/>
      <c r="C33" s="46" t="s">
        <v>81</v>
      </c>
      <c r="D33" s="49">
        <v>35.940568369368791</v>
      </c>
      <c r="E33" s="49">
        <v>36.884992454696757</v>
      </c>
      <c r="F33" s="49">
        <v>41.741519286489307</v>
      </c>
      <c r="G33" s="49">
        <v>43.296758848478781</v>
      </c>
      <c r="H33" s="49">
        <v>46.564661132489917</v>
      </c>
      <c r="I33" s="49">
        <v>48.328196041393078</v>
      </c>
      <c r="J33" s="49">
        <v>53.42998440891045</v>
      </c>
      <c r="K33" s="49">
        <v>58.003522265584238</v>
      </c>
      <c r="L33" s="49">
        <v>59.053950890841662</v>
      </c>
      <c r="M33" s="49">
        <v>52.499821277740168</v>
      </c>
      <c r="N33" s="49">
        <v>47.785270380783139</v>
      </c>
      <c r="O33" s="49">
        <v>50.540765082802018</v>
      </c>
      <c r="P33" s="49">
        <v>52.759805911671322</v>
      </c>
      <c r="Q33" s="49">
        <v>54.815915205780932</v>
      </c>
      <c r="R33" s="49">
        <v>56.379361147020063</v>
      </c>
      <c r="S33" s="49">
        <v>59.408159423330019</v>
      </c>
      <c r="T33" s="49">
        <v>61.351437640708362</v>
      </c>
    </row>
    <row r="34" spans="1:20" ht="21">
      <c r="A34" s="47" t="s">
        <v>33</v>
      </c>
      <c r="B34" s="167"/>
      <c r="C34" s="46" t="s">
        <v>81</v>
      </c>
      <c r="D34" s="48">
        <v>27.213763337629722</v>
      </c>
      <c r="E34" s="48">
        <v>24.821461244160119</v>
      </c>
      <c r="F34" s="48">
        <v>27.87922021575061</v>
      </c>
      <c r="G34" s="48">
        <v>30.2555948246311</v>
      </c>
      <c r="H34" s="48">
        <v>30.379731428868929</v>
      </c>
      <c r="I34" s="48">
        <v>31.707589620396998</v>
      </c>
      <c r="J34" s="48">
        <v>33.171423709308172</v>
      </c>
      <c r="K34" s="48">
        <v>32.038991132709292</v>
      </c>
      <c r="L34" s="48">
        <v>34.148021859576829</v>
      </c>
      <c r="M34" s="48">
        <v>38.201140446178627</v>
      </c>
      <c r="N34" s="48">
        <v>39.638811922748687</v>
      </c>
      <c r="O34" s="48">
        <v>39.286609724378827</v>
      </c>
      <c r="P34" s="48">
        <v>40.9902571571265</v>
      </c>
      <c r="Q34" s="48">
        <v>40.472712580524252</v>
      </c>
      <c r="R34" s="48">
        <v>42.545578922490847</v>
      </c>
      <c r="S34" s="48">
        <v>38.439783691523097</v>
      </c>
      <c r="T34" s="48">
        <v>40.393639357389297</v>
      </c>
    </row>
    <row r="35" spans="1:20" ht="13.5">
      <c r="A35" s="47" t="s">
        <v>30</v>
      </c>
      <c r="B35" s="167"/>
      <c r="C35" s="46" t="s">
        <v>81</v>
      </c>
      <c r="D35" s="49">
        <v>51.69594286996395</v>
      </c>
      <c r="E35" s="49">
        <v>51.070060226046309</v>
      </c>
      <c r="F35" s="49">
        <v>52.177572113802661</v>
      </c>
      <c r="G35" s="49">
        <v>52.86868830006933</v>
      </c>
      <c r="H35" s="49">
        <v>53.758878592596083</v>
      </c>
      <c r="I35" s="49">
        <v>53.23480197360535</v>
      </c>
      <c r="J35" s="49">
        <v>55.004995835669632</v>
      </c>
      <c r="K35" s="49">
        <v>54.519713065623542</v>
      </c>
      <c r="L35" s="49">
        <v>53.801697846115019</v>
      </c>
      <c r="M35" s="49">
        <v>53.474441711935746</v>
      </c>
      <c r="N35" s="49">
        <v>53.451165000914337</v>
      </c>
      <c r="O35" s="49">
        <v>53.836537453633802</v>
      </c>
      <c r="P35" s="49">
        <v>54.994178830865152</v>
      </c>
      <c r="Q35" s="49">
        <v>54.985978548296288</v>
      </c>
      <c r="R35" s="49">
        <v>54.953495008721831</v>
      </c>
      <c r="S35" s="49">
        <v>54.71639069735987</v>
      </c>
      <c r="T35" s="49">
        <v>54.951026618453497</v>
      </c>
    </row>
    <row r="36" spans="1:20" ht="21">
      <c r="A36" s="47" t="s">
        <v>48</v>
      </c>
      <c r="B36" s="167"/>
      <c r="C36" s="46" t="s">
        <v>81</v>
      </c>
      <c r="D36" s="48">
        <v>37.633731906859659</v>
      </c>
      <c r="E36" s="48">
        <v>37.273823884197817</v>
      </c>
      <c r="F36" s="48">
        <v>41.585852823730747</v>
      </c>
      <c r="G36" s="48">
        <v>42.529989094874587</v>
      </c>
      <c r="H36" s="48">
        <v>43.700579862941488</v>
      </c>
      <c r="I36" s="48">
        <v>44.792201128783987</v>
      </c>
      <c r="J36" s="48">
        <v>45.745745745745751</v>
      </c>
      <c r="K36" s="48">
        <v>48.778103616813297</v>
      </c>
      <c r="L36" s="48">
        <v>51.724137931034477</v>
      </c>
      <c r="M36" s="48">
        <v>53.323903818953319</v>
      </c>
      <c r="N36" s="48">
        <v>54.060324825986093</v>
      </c>
      <c r="O36" s="48">
        <v>56.099815157116453</v>
      </c>
      <c r="P36" s="48">
        <v>58.570878104172188</v>
      </c>
      <c r="Q36" s="48">
        <v>60.084120152380343</v>
      </c>
      <c r="R36" s="48">
        <v>60.753977838935413</v>
      </c>
      <c r="S36" s="48">
        <v>61.716778949473607</v>
      </c>
      <c r="T36" s="48">
        <v>63.476182578480199</v>
      </c>
    </row>
    <row r="37" spans="1:20" ht="21">
      <c r="A37" s="47" t="s">
        <v>11</v>
      </c>
      <c r="B37" s="167"/>
      <c r="C37" s="46" t="s">
        <v>81</v>
      </c>
      <c r="D37" s="49">
        <v>56.867398881835392</v>
      </c>
      <c r="E37" s="49">
        <v>60.314286368233823</v>
      </c>
      <c r="F37" s="49">
        <v>63.22650661376511</v>
      </c>
      <c r="G37" s="49">
        <v>64.328244048514264</v>
      </c>
      <c r="H37" s="49">
        <v>67.072562841212303</v>
      </c>
      <c r="I37" s="49">
        <v>69.507802763907023</v>
      </c>
      <c r="J37" s="49">
        <v>70.037364433705164</v>
      </c>
      <c r="K37" s="49">
        <v>71.821694822521494</v>
      </c>
      <c r="L37" s="49">
        <v>71.61091558828852</v>
      </c>
      <c r="M37" s="49">
        <v>71.993162915164717</v>
      </c>
      <c r="N37" s="49">
        <v>73.178327223007116</v>
      </c>
      <c r="O37" s="49">
        <v>73.669296802991909</v>
      </c>
      <c r="P37" s="49">
        <v>73.844619783734018</v>
      </c>
      <c r="Q37" s="49">
        <v>74.343393182907263</v>
      </c>
      <c r="R37" s="49">
        <v>76.193213822532385</v>
      </c>
      <c r="S37" s="49">
        <v>75.22454925575785</v>
      </c>
      <c r="T37" s="49">
        <v>76.109089575901521</v>
      </c>
    </row>
    <row r="38" spans="1:20" ht="13.5">
      <c r="A38" s="47" t="s">
        <v>12</v>
      </c>
      <c r="B38" s="167"/>
      <c r="C38" s="46" t="s">
        <v>81</v>
      </c>
      <c r="D38" s="48">
        <v>67.123287671232873</v>
      </c>
      <c r="E38" s="48">
        <v>67.381974248927037</v>
      </c>
      <c r="F38" s="48">
        <v>68.442622950819683</v>
      </c>
      <c r="G38" s="48">
        <v>68.56581532416503</v>
      </c>
      <c r="H38" s="48">
        <v>68</v>
      </c>
      <c r="I38" s="48">
        <v>67.648551533729886</v>
      </c>
      <c r="J38" s="48">
        <v>67.449053857350805</v>
      </c>
      <c r="K38" s="48">
        <v>68.99733806566104</v>
      </c>
      <c r="L38" s="48">
        <v>69.256112363447201</v>
      </c>
      <c r="M38" s="48">
        <v>68.746785530601755</v>
      </c>
      <c r="N38" s="48">
        <v>68.636440821871275</v>
      </c>
      <c r="O38" s="48">
        <v>69.558599695586011</v>
      </c>
      <c r="P38" s="48">
        <v>70.882651335813335</v>
      </c>
      <c r="Q38" s="48">
        <v>71.065903628023349</v>
      </c>
      <c r="R38" s="48">
        <v>72.207401845702918</v>
      </c>
      <c r="S38" s="48">
        <v>72.194719471947195</v>
      </c>
      <c r="T38" s="48">
        <v>72.633644804374825</v>
      </c>
    </row>
    <row r="39" spans="1:20" ht="13.5">
      <c r="A39" s="47" t="s">
        <v>35</v>
      </c>
      <c r="B39" s="167"/>
      <c r="C39" s="46" t="s">
        <v>81</v>
      </c>
      <c r="D39" s="49">
        <v>28.411497730711041</v>
      </c>
      <c r="E39" s="49">
        <v>28.99109792284866</v>
      </c>
      <c r="F39" s="49">
        <v>27.892911399661759</v>
      </c>
      <c r="G39" s="49">
        <v>28.571428571428569</v>
      </c>
      <c r="H39" s="49">
        <v>28.012701772955811</v>
      </c>
      <c r="I39" s="49">
        <v>29.1055681531872</v>
      </c>
      <c r="J39" s="49">
        <v>28.05395275435222</v>
      </c>
      <c r="K39" s="49">
        <v>29.67401949354101</v>
      </c>
      <c r="L39" s="49">
        <v>31.583127426756089</v>
      </c>
      <c r="M39" s="49">
        <v>32.335216572504713</v>
      </c>
      <c r="N39" s="49">
        <v>34.076133704066727</v>
      </c>
      <c r="O39" s="49">
        <v>36.891785377857232</v>
      </c>
      <c r="P39" s="49">
        <v>38.653900309771899</v>
      </c>
      <c r="Q39" s="49">
        <v>40.572960492853163</v>
      </c>
      <c r="R39" s="49">
        <v>42.451515236815368</v>
      </c>
      <c r="S39" s="49">
        <v>44.322495603522469</v>
      </c>
      <c r="T39" s="49">
        <v>46.157095309676428</v>
      </c>
    </row>
    <row r="40" spans="1:20" ht="13.5">
      <c r="A40" s="47" t="s">
        <v>34</v>
      </c>
      <c r="B40" s="167"/>
      <c r="C40" s="46" t="s">
        <v>81</v>
      </c>
      <c r="D40" s="48">
        <v>50.845627369995633</v>
      </c>
      <c r="E40" s="48">
        <v>50.281678368028082</v>
      </c>
      <c r="F40" s="48">
        <v>51.493335679615228</v>
      </c>
      <c r="G40" s="48">
        <v>51.659057765499313</v>
      </c>
      <c r="H40" s="48">
        <v>50.237827552775407</v>
      </c>
      <c r="I40" s="48">
        <v>50.404082719745261</v>
      </c>
      <c r="J40" s="48">
        <v>50.049965925681008</v>
      </c>
      <c r="K40" s="48">
        <v>51.045820030687963</v>
      </c>
      <c r="L40" s="48">
        <v>50.730771811507189</v>
      </c>
      <c r="M40" s="48">
        <v>49.68494073349683</v>
      </c>
      <c r="N40" s="48">
        <v>49.464368181191688</v>
      </c>
      <c r="O40" s="48">
        <v>47.778715781524213</v>
      </c>
      <c r="P40" s="48">
        <v>46.528724432797262</v>
      </c>
      <c r="Q40" s="48">
        <v>46.920071570505797</v>
      </c>
      <c r="R40" s="48">
        <v>47.816023845501071</v>
      </c>
      <c r="S40" s="48">
        <v>49.903575475447333</v>
      </c>
      <c r="T40" s="48">
        <v>52.057914448594737</v>
      </c>
    </row>
    <row r="41" spans="1:20" ht="21">
      <c r="A41" s="47" t="s">
        <v>26</v>
      </c>
      <c r="B41" s="167"/>
      <c r="C41" s="46" t="s">
        <v>81</v>
      </c>
      <c r="D41" s="49">
        <v>21.32822477650063</v>
      </c>
      <c r="E41" s="49">
        <v>22.297154899894629</v>
      </c>
      <c r="F41" s="49">
        <v>22.85110876451953</v>
      </c>
      <c r="G41" s="49">
        <v>24.62513199577613</v>
      </c>
      <c r="H41" s="49">
        <v>26.788522012578611</v>
      </c>
      <c r="I41" s="49">
        <v>30.39772727272727</v>
      </c>
      <c r="J41" s="49">
        <v>33.226209605427599</v>
      </c>
      <c r="K41" s="49">
        <v>35.65924074843204</v>
      </c>
      <c r="L41" s="49">
        <v>39.281512471818047</v>
      </c>
      <c r="M41" s="49">
        <v>39.607080340722412</v>
      </c>
      <c r="N41" s="49">
        <v>40.639059238418753</v>
      </c>
      <c r="O41" s="49">
        <v>41.319918098639732</v>
      </c>
      <c r="P41" s="49">
        <v>43.058346435200363</v>
      </c>
      <c r="Q41" s="49">
        <v>44.02122634332801</v>
      </c>
      <c r="R41" s="49">
        <v>44.754945141640412</v>
      </c>
      <c r="S41" s="49">
        <v>46.949311602962027</v>
      </c>
      <c r="T41" s="49">
        <v>49.038102432507401</v>
      </c>
    </row>
    <row r="42" spans="1:20" ht="13.5">
      <c r="A42" s="47" t="s">
        <v>37</v>
      </c>
      <c r="B42" s="167"/>
      <c r="C42" s="46" t="s">
        <v>81</v>
      </c>
      <c r="D42" s="48">
        <v>22.739858619168299</v>
      </c>
      <c r="E42" s="48">
        <v>25.47079506989347</v>
      </c>
      <c r="F42" s="48">
        <v>24.467364612640068</v>
      </c>
      <c r="G42" s="48">
        <v>23.49044826248387</v>
      </c>
      <c r="H42" s="48">
        <v>29.003567379929159</v>
      </c>
      <c r="I42" s="48">
        <v>30.70895464249573</v>
      </c>
      <c r="J42" s="48">
        <v>32.558711044857361</v>
      </c>
      <c r="K42" s="48">
        <v>33.456047781967087</v>
      </c>
      <c r="L42" s="48">
        <v>32.781075459635503</v>
      </c>
      <c r="M42" s="48">
        <v>35.579320756988579</v>
      </c>
      <c r="N42" s="48">
        <v>35.033109688624172</v>
      </c>
      <c r="O42" s="48">
        <v>31.212829909115289</v>
      </c>
      <c r="P42" s="48">
        <v>32.891807896007947</v>
      </c>
      <c r="Q42" s="48">
        <v>33.494307343039253</v>
      </c>
      <c r="R42" s="48">
        <v>35.412410517941993</v>
      </c>
      <c r="S42" s="48">
        <v>36.592809570923933</v>
      </c>
      <c r="T42" s="48">
        <v>38.52318903774075</v>
      </c>
    </row>
    <row r="43" spans="1:20" ht="13.5">
      <c r="A43" s="47" t="s">
        <v>36</v>
      </c>
      <c r="B43" s="167"/>
      <c r="C43" s="46" t="s">
        <v>81</v>
      </c>
      <c r="D43" s="49">
        <v>37.043671317203618</v>
      </c>
      <c r="E43" s="49">
        <v>39.238171212045671</v>
      </c>
      <c r="F43" s="49">
        <v>39.874236297271253</v>
      </c>
      <c r="G43" s="49">
        <v>40.879399599167037</v>
      </c>
      <c r="H43" s="49">
        <v>41.239491989103158</v>
      </c>
      <c r="I43" s="49">
        <v>43.079894594378672</v>
      </c>
      <c r="J43" s="49">
        <v>44.109426565044899</v>
      </c>
      <c r="K43" s="49">
        <v>44.531989770509497</v>
      </c>
      <c r="L43" s="49">
        <v>45.471736104439998</v>
      </c>
      <c r="M43" s="49">
        <v>43.970590432046869</v>
      </c>
      <c r="N43" s="49">
        <v>43.537954808870623</v>
      </c>
      <c r="O43" s="49">
        <v>44.494175567989942</v>
      </c>
      <c r="P43" s="49">
        <v>43.866850310739864</v>
      </c>
      <c r="Q43" s="49">
        <v>43.240433155812617</v>
      </c>
      <c r="R43" s="49">
        <v>44.329510546855147</v>
      </c>
      <c r="S43" s="49">
        <v>46.91687046961497</v>
      </c>
      <c r="T43" s="49">
        <v>49.086329559508862</v>
      </c>
    </row>
    <row r="44" spans="1:20" ht="13.5">
      <c r="A44" s="47" t="s">
        <v>10</v>
      </c>
      <c r="B44" s="167"/>
      <c r="C44" s="46" t="s">
        <v>81</v>
      </c>
      <c r="D44" s="48">
        <v>65.054294175715697</v>
      </c>
      <c r="E44" s="48">
        <v>66.981132075471692</v>
      </c>
      <c r="F44" s="48">
        <v>68.387681159420282</v>
      </c>
      <c r="G44" s="48">
        <v>68.974583698510088</v>
      </c>
      <c r="H44" s="48">
        <v>69.529582515154104</v>
      </c>
      <c r="I44" s="48">
        <v>69.580127132820351</v>
      </c>
      <c r="J44" s="48">
        <v>69.788668695008639</v>
      </c>
      <c r="K44" s="48">
        <v>70.125194337615582</v>
      </c>
      <c r="L44" s="48">
        <v>70.260527609372446</v>
      </c>
      <c r="M44" s="48">
        <v>70.08733624454149</v>
      </c>
      <c r="N44" s="48">
        <v>70.583800988357481</v>
      </c>
      <c r="O44" s="48">
        <v>72.210436996181585</v>
      </c>
      <c r="P44" s="48">
        <v>73.078574495491637</v>
      </c>
      <c r="Q44" s="48">
        <v>73.73623345139832</v>
      </c>
      <c r="R44" s="48">
        <v>74.20059396495833</v>
      </c>
      <c r="S44" s="48">
        <v>74.644799553814906</v>
      </c>
      <c r="T44" s="48">
        <v>75.565092543604521</v>
      </c>
    </row>
    <row r="45" spans="1:20" ht="21">
      <c r="A45" s="47" t="s">
        <v>9</v>
      </c>
      <c r="B45" s="167"/>
      <c r="C45" s="46" t="s">
        <v>81</v>
      </c>
      <c r="D45" s="49">
        <v>63.318987938028897</v>
      </c>
      <c r="E45" s="49">
        <v>67.082324507659138</v>
      </c>
      <c r="F45" s="49">
        <v>64.598526332764621</v>
      </c>
      <c r="G45" s="49">
        <v>65.756398438547549</v>
      </c>
      <c r="H45" s="49">
        <v>65.227473861634394</v>
      </c>
      <c r="I45" s="49">
        <v>65.138718071193935</v>
      </c>
      <c r="J45" s="49">
        <v>65.694853465154708</v>
      </c>
      <c r="K45" s="49">
        <v>67.151234302811218</v>
      </c>
      <c r="L45" s="49">
        <v>68.415118720435103</v>
      </c>
      <c r="M45" s="49">
        <v>68.259252659214908</v>
      </c>
      <c r="N45" s="49">
        <v>66.213246840568175</v>
      </c>
      <c r="O45" s="49">
        <v>67.427342809041235</v>
      </c>
      <c r="P45" s="49">
        <v>68.229061318962749</v>
      </c>
      <c r="Q45" s="49">
        <v>69.271687301215096</v>
      </c>
      <c r="R45" s="49">
        <v>69.240241707584545</v>
      </c>
      <c r="S45" s="49">
        <v>70.276069411186299</v>
      </c>
      <c r="T45" s="49">
        <v>71.50965269436233</v>
      </c>
    </row>
    <row r="46" spans="1:20" ht="13.5">
      <c r="A46" s="47" t="s">
        <v>39</v>
      </c>
      <c r="B46" s="167"/>
      <c r="C46" s="46" t="s">
        <v>81</v>
      </c>
      <c r="D46" s="48">
        <v>36.40449438202247</v>
      </c>
      <c r="E46" s="48">
        <v>35.916359163591643</v>
      </c>
      <c r="F46" s="48">
        <v>35.298398835516743</v>
      </c>
      <c r="G46" s="48">
        <v>32.705152671755727</v>
      </c>
      <c r="H46" s="48">
        <v>29.46745562130177</v>
      </c>
      <c r="I46" s="48">
        <v>27.95158712034711</v>
      </c>
      <c r="J46" s="48">
        <v>27.60898282694848</v>
      </c>
      <c r="K46" s="48">
        <v>27.082008900190718</v>
      </c>
      <c r="L46" s="48">
        <v>27.44337890226484</v>
      </c>
      <c r="M46" s="48">
        <v>28.19863680623174</v>
      </c>
      <c r="N46" s="48">
        <v>29.561157796451919</v>
      </c>
      <c r="O46" s="48">
        <v>31.37359700694816</v>
      </c>
      <c r="P46" s="48">
        <v>31.883072739632901</v>
      </c>
      <c r="Q46" s="48">
        <v>31.472742066720912</v>
      </c>
      <c r="R46" s="48">
        <v>31.404441664060059</v>
      </c>
      <c r="S46" s="48">
        <v>31.88340129889745</v>
      </c>
      <c r="T46" s="48">
        <v>33.430190323986643</v>
      </c>
    </row>
    <row r="47" spans="1:20" ht="21">
      <c r="A47" s="47" t="s">
        <v>19</v>
      </c>
      <c r="B47" s="167"/>
      <c r="C47" s="46" t="s">
        <v>81</v>
      </c>
      <c r="D47" s="49">
        <v>50.403026813620663</v>
      </c>
      <c r="E47" s="49">
        <v>52.136752136752143</v>
      </c>
      <c r="F47" s="49">
        <v>53.366261433057034</v>
      </c>
      <c r="G47" s="49">
        <v>55.866624404267952</v>
      </c>
      <c r="H47" s="49">
        <v>56.196963259161834</v>
      </c>
      <c r="I47" s="49">
        <v>56.673802577346699</v>
      </c>
      <c r="J47" s="49">
        <v>57.302852051776377</v>
      </c>
      <c r="K47" s="49">
        <v>57.25917741314872</v>
      </c>
      <c r="L47" s="49">
        <v>58.132687667332782</v>
      </c>
      <c r="M47" s="49">
        <v>57.573003988290637</v>
      </c>
      <c r="N47" s="49">
        <v>56.874012025425088</v>
      </c>
      <c r="O47" s="49">
        <v>56.720556899508992</v>
      </c>
      <c r="P47" s="49">
        <v>58.01129270714037</v>
      </c>
      <c r="Q47" s="49">
        <v>59.620977400681987</v>
      </c>
      <c r="R47" s="49">
        <v>60.837125664782597</v>
      </c>
      <c r="S47" s="49">
        <v>61.7662499874397</v>
      </c>
      <c r="T47" s="49">
        <v>63.555581802248462</v>
      </c>
    </row>
    <row r="48" spans="1:20" ht="21">
      <c r="A48" s="47" t="s">
        <v>24</v>
      </c>
      <c r="B48" s="167"/>
      <c r="C48" s="46" t="s">
        <v>81</v>
      </c>
      <c r="D48" s="48">
        <v>57.787866281469263</v>
      </c>
      <c r="E48" s="48">
        <v>58.550237895326049</v>
      </c>
      <c r="F48" s="48">
        <v>59.49741876708169</v>
      </c>
      <c r="G48" s="48">
        <v>59.863675706866701</v>
      </c>
      <c r="H48" s="48">
        <v>59.926000207476051</v>
      </c>
      <c r="I48" s="48">
        <v>60.828775070445893</v>
      </c>
      <c r="J48" s="48">
        <v>61.794422310756971</v>
      </c>
      <c r="K48" s="48">
        <v>61.803036823015923</v>
      </c>
      <c r="L48" s="48">
        <v>62.143923559271421</v>
      </c>
      <c r="M48" s="48">
        <v>60.625901355638881</v>
      </c>
      <c r="N48" s="48">
        <v>60.289814685801872</v>
      </c>
      <c r="O48" s="48">
        <v>59.98053370103009</v>
      </c>
      <c r="P48" s="48">
        <v>60.651373992014399</v>
      </c>
      <c r="Q48" s="48">
        <v>60.931293406114662</v>
      </c>
      <c r="R48" s="48">
        <v>61.347919024267568</v>
      </c>
      <c r="S48" s="48">
        <v>61.523870522737347</v>
      </c>
      <c r="T48" s="48">
        <v>61.789483877215069</v>
      </c>
    </row>
    <row r="49" spans="1:20" ht="21">
      <c r="A49" s="47" t="s">
        <v>84</v>
      </c>
      <c r="B49" s="167"/>
      <c r="C49" s="46" t="s">
        <v>81</v>
      </c>
      <c r="D49" s="49">
        <v>47.781974550421353</v>
      </c>
      <c r="E49" s="49">
        <v>48.31908853949669</v>
      </c>
      <c r="F49" s="49">
        <v>49.307198616703332</v>
      </c>
      <c r="G49" s="49">
        <v>50.003309621663433</v>
      </c>
      <c r="H49" s="49">
        <v>50.64157657151307</v>
      </c>
      <c r="I49" s="49">
        <v>51.733899500820463</v>
      </c>
      <c r="J49" s="49">
        <v>52.68987275900782</v>
      </c>
      <c r="K49" s="49">
        <v>53.454598530096987</v>
      </c>
      <c r="L49" s="49">
        <v>53.974266990073197</v>
      </c>
      <c r="M49" s="49">
        <v>53.659834708006287</v>
      </c>
      <c r="N49" s="49">
        <v>53.897355798424748</v>
      </c>
      <c r="O49" s="49">
        <v>54.406718315682312</v>
      </c>
      <c r="P49" s="49">
        <v>55.46367739327701</v>
      </c>
      <c r="Q49" s="49">
        <v>56.308186929683323</v>
      </c>
      <c r="R49" s="49">
        <v>57.319815371311748</v>
      </c>
      <c r="S49" s="49">
        <v>58.1053431584712</v>
      </c>
      <c r="T49" s="49">
        <v>59.213849931637682</v>
      </c>
    </row>
    <row r="50" spans="1:20" ht="13.5">
      <c r="A50" s="47" t="s">
        <v>85</v>
      </c>
      <c r="B50" s="167"/>
      <c r="C50" s="46" t="s">
        <v>81</v>
      </c>
      <c r="D50" s="48" t="s">
        <v>86</v>
      </c>
      <c r="E50" s="48">
        <v>52.046357270331747</v>
      </c>
      <c r="F50" s="48">
        <v>50.934166229023113</v>
      </c>
      <c r="G50" s="48">
        <v>52.698732527425094</v>
      </c>
      <c r="H50" s="48">
        <v>52.693500022766507</v>
      </c>
      <c r="I50" s="48">
        <v>52.743345179364368</v>
      </c>
      <c r="J50" s="48" t="s">
        <v>86</v>
      </c>
      <c r="K50" s="48">
        <v>51.931654019655703</v>
      </c>
      <c r="L50" s="48">
        <v>53.650228817547998</v>
      </c>
      <c r="M50" s="48">
        <v>55.190834520285527</v>
      </c>
      <c r="N50" s="48">
        <v>57.176016201752319</v>
      </c>
      <c r="O50" s="48">
        <v>59.216494919702377</v>
      </c>
      <c r="P50" s="48">
        <v>60.753863377794758</v>
      </c>
      <c r="Q50" s="48">
        <v>61.045067164062218</v>
      </c>
      <c r="R50" s="48">
        <v>61.559090688004133</v>
      </c>
      <c r="S50" s="48">
        <v>62.474036249901637</v>
      </c>
      <c r="T50" s="48">
        <v>62.80987888776307</v>
      </c>
    </row>
    <row r="51" spans="1:20" ht="13.5">
      <c r="A51" s="47" t="s">
        <v>44</v>
      </c>
      <c r="B51" s="167"/>
      <c r="C51" s="46" t="s">
        <v>81</v>
      </c>
      <c r="D51" s="49" t="s">
        <v>86</v>
      </c>
      <c r="E51" s="49">
        <v>51.223467018065648</v>
      </c>
      <c r="F51" s="49">
        <v>52.662292750019937</v>
      </c>
      <c r="G51" s="49">
        <v>52.151228768587593</v>
      </c>
      <c r="H51" s="49">
        <v>52.574403805360937</v>
      </c>
      <c r="I51" s="49">
        <v>54.071505044049033</v>
      </c>
      <c r="J51" s="49">
        <v>54.121790504015181</v>
      </c>
      <c r="K51" s="49">
        <v>53.766147327535514</v>
      </c>
      <c r="L51" s="49">
        <v>55.179469942294922</v>
      </c>
      <c r="M51" s="49">
        <v>53.860713385986699</v>
      </c>
      <c r="N51" s="49" t="s">
        <v>86</v>
      </c>
      <c r="O51" s="49">
        <v>52.709908441499351</v>
      </c>
      <c r="P51" s="49">
        <v>52.276932677105663</v>
      </c>
      <c r="Q51" s="49">
        <v>53.31528219789471</v>
      </c>
      <c r="R51" s="49">
        <v>54.939078122522233</v>
      </c>
      <c r="S51" s="49">
        <v>52.515577664511227</v>
      </c>
      <c r="T51" s="49" t="s">
        <v>86</v>
      </c>
    </row>
    <row r="52" spans="1:20" ht="13.5">
      <c r="A52" s="47" t="s">
        <v>42</v>
      </c>
      <c r="B52" s="167"/>
      <c r="C52" s="46" t="s">
        <v>81</v>
      </c>
      <c r="D52" s="48">
        <v>59.188829389260192</v>
      </c>
      <c r="E52" s="48" t="s">
        <v>86</v>
      </c>
      <c r="F52" s="48" t="s">
        <v>86</v>
      </c>
      <c r="G52" s="48" t="s">
        <v>86</v>
      </c>
      <c r="H52" s="48" t="s">
        <v>86</v>
      </c>
      <c r="I52" s="48" t="s">
        <v>86</v>
      </c>
      <c r="J52" s="48" t="s">
        <v>86</v>
      </c>
      <c r="K52" s="48" t="s">
        <v>86</v>
      </c>
      <c r="L52" s="48" t="s">
        <v>86</v>
      </c>
      <c r="M52" s="48" t="s">
        <v>86</v>
      </c>
      <c r="N52" s="48">
        <v>59.019371474505498</v>
      </c>
      <c r="O52" s="48" t="s">
        <v>86</v>
      </c>
      <c r="P52" s="48" t="s">
        <v>86</v>
      </c>
      <c r="Q52" s="48" t="s">
        <v>86</v>
      </c>
      <c r="R52" s="48" t="s">
        <v>86</v>
      </c>
      <c r="S52" s="48" t="s">
        <v>86</v>
      </c>
      <c r="T52" s="48" t="s">
        <v>86</v>
      </c>
    </row>
    <row r="53" spans="1:20" ht="13.5">
      <c r="A53" s="47" t="s">
        <v>43</v>
      </c>
      <c r="B53" s="167"/>
      <c r="C53" s="46" t="s">
        <v>81</v>
      </c>
      <c r="D53" s="49">
        <v>54.107504160940067</v>
      </c>
      <c r="E53" s="49" t="s">
        <v>86</v>
      </c>
      <c r="F53" s="49" t="s">
        <v>86</v>
      </c>
      <c r="G53" s="49" t="s">
        <v>86</v>
      </c>
      <c r="H53" s="49" t="s">
        <v>86</v>
      </c>
      <c r="I53" s="49">
        <v>56.128501366180082</v>
      </c>
      <c r="J53" s="49">
        <v>55.552942936941903</v>
      </c>
      <c r="K53" s="49" t="s">
        <v>86</v>
      </c>
      <c r="L53" s="49">
        <v>54.783130362841113</v>
      </c>
      <c r="M53" s="49" t="s">
        <v>86</v>
      </c>
      <c r="N53" s="49">
        <v>53.821013055346192</v>
      </c>
      <c r="O53" s="49" t="s">
        <v>86</v>
      </c>
      <c r="P53" s="49">
        <v>52.480490971249033</v>
      </c>
      <c r="Q53" s="49" t="s">
        <v>86</v>
      </c>
      <c r="R53" s="49" t="s">
        <v>86</v>
      </c>
      <c r="S53" s="49" t="s">
        <v>86</v>
      </c>
      <c r="T53" s="49" t="s">
        <v>86</v>
      </c>
    </row>
    <row r="54" spans="1:20" ht="13.5">
      <c r="A54" s="47" t="s">
        <v>40</v>
      </c>
      <c r="B54" s="167"/>
      <c r="C54" s="46" t="s">
        <v>81</v>
      </c>
      <c r="D54" s="48" t="s">
        <v>86</v>
      </c>
      <c r="E54" s="48" t="s">
        <v>86</v>
      </c>
      <c r="F54" s="48" t="s">
        <v>86</v>
      </c>
      <c r="G54" s="48" t="s">
        <v>86</v>
      </c>
      <c r="H54" s="48" t="s">
        <v>86</v>
      </c>
      <c r="I54" s="48" t="s">
        <v>86</v>
      </c>
      <c r="J54" s="48">
        <v>64.661239781138136</v>
      </c>
      <c r="K54" s="48">
        <v>67.572727255209145</v>
      </c>
      <c r="L54" s="48">
        <v>66.56048883128426</v>
      </c>
      <c r="M54" s="48">
        <v>67.161486098161731</v>
      </c>
      <c r="N54" s="48">
        <v>67.19378281575095</v>
      </c>
      <c r="O54" s="48">
        <v>65.375297793213804</v>
      </c>
      <c r="P54" s="48">
        <v>67.292916521703219</v>
      </c>
      <c r="Q54" s="48">
        <v>66.6678686453956</v>
      </c>
      <c r="R54" s="48" t="s">
        <v>86</v>
      </c>
      <c r="S54" s="48" t="s">
        <v>86</v>
      </c>
      <c r="T54" s="48" t="s">
        <v>86</v>
      </c>
    </row>
    <row r="55" spans="1:20" ht="31.5">
      <c r="A55" s="47" t="s">
        <v>49</v>
      </c>
      <c r="B55" s="167"/>
      <c r="C55" s="46" t="s">
        <v>81</v>
      </c>
      <c r="D55" s="49">
        <v>34.765235167631673</v>
      </c>
      <c r="E55" s="49">
        <v>31.94000426126108</v>
      </c>
      <c r="F55" s="49">
        <v>35.207863028472033</v>
      </c>
      <c r="G55" s="49">
        <v>37.30136394255576</v>
      </c>
      <c r="H55" s="49">
        <v>42.323013762823471</v>
      </c>
      <c r="I55" s="49">
        <v>45.946417442385481</v>
      </c>
      <c r="J55" s="49">
        <v>48.758108070268982</v>
      </c>
      <c r="K55" s="49">
        <v>52.034328527844579</v>
      </c>
      <c r="L55" s="49">
        <v>50.450282822268527</v>
      </c>
      <c r="M55" s="49">
        <v>48.219188685894203</v>
      </c>
      <c r="N55" s="49">
        <v>46.748148457233242</v>
      </c>
      <c r="O55" s="49">
        <v>46.646446397386747</v>
      </c>
      <c r="P55" s="49">
        <v>47.133511550835422</v>
      </c>
      <c r="Q55" s="49">
        <v>47.304281001471317</v>
      </c>
      <c r="R55" s="49">
        <v>47.357212125032731</v>
      </c>
      <c r="S55" s="49">
        <v>47.764582040857782</v>
      </c>
      <c r="T55" s="49">
        <v>48.17796515801961</v>
      </c>
    </row>
    <row r="56" spans="1:20" ht="21">
      <c r="A56" s="47" t="s">
        <v>46</v>
      </c>
      <c r="B56" s="168"/>
      <c r="C56" s="46" t="s">
        <v>81</v>
      </c>
      <c r="D56" s="48" t="s">
        <v>86</v>
      </c>
      <c r="E56" s="48">
        <v>43.24474729974964</v>
      </c>
      <c r="F56" s="48">
        <v>39.705928880081927</v>
      </c>
      <c r="G56" s="48">
        <v>39.018850176853213</v>
      </c>
      <c r="H56" s="48">
        <v>39.583301338052493</v>
      </c>
      <c r="I56" s="48">
        <v>42.249749425423097</v>
      </c>
      <c r="J56" s="48">
        <v>43.61319324640688</v>
      </c>
      <c r="K56" s="48">
        <v>42.233577765598099</v>
      </c>
      <c r="L56" s="48">
        <v>41.523916004039719</v>
      </c>
      <c r="M56" s="48">
        <v>40.135808071655802</v>
      </c>
      <c r="N56" s="48">
        <v>37.940353012467341</v>
      </c>
      <c r="O56" s="48">
        <v>38.729696143332852</v>
      </c>
      <c r="P56" s="48">
        <v>38.612672474701867</v>
      </c>
      <c r="Q56" s="48">
        <v>39.184556263155223</v>
      </c>
      <c r="R56" s="48">
        <v>40.59829263994115</v>
      </c>
      <c r="S56" s="48">
        <v>40.000389962300382</v>
      </c>
      <c r="T56" s="48">
        <v>39.4648476332641</v>
      </c>
    </row>
    <row r="57" spans="1:20" ht="409.6">
      <c r="A57" s="50" t="s">
        <v>95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1:20"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</row>
  </sheetData>
  <mergeCells count="10">
    <mergeCell ref="A11:C11"/>
    <mergeCell ref="D11:T11"/>
    <mergeCell ref="A12:C12"/>
    <mergeCell ref="B14:B56"/>
    <mergeCell ref="A8:C8"/>
    <mergeCell ref="D8:T8"/>
    <mergeCell ref="A9:C9"/>
    <mergeCell ref="D9:T9"/>
    <mergeCell ref="A10:C10"/>
    <mergeCell ref="D10:T10"/>
  </mergeCells>
  <hyperlinks>
    <hyperlink ref="A7" r:id="rId1" tooltip="Click once to display linked information. Click and hold to select this cell." display="http://dotstat.oecd.org/OECDStat_Metadata/ShowMetadata.ashx?Dataset=LFS_SEXAGE_I_R&amp;ShowOnWeb=true&amp;Lang=en"/>
    <hyperlink ref="A57" r:id="rId2" tooltip="Click once to display linked information. Click and hold to select this cell." display="http://dotstat.oecd.org/"/>
    <hyperlink ref="A1" r:id="rId3" display="http://dx.doi.org/10.1787/pension_glance-2017-en"/>
    <hyperlink ref="A4" r:id="rId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>
      <selection activeCell="A19" sqref="A19:XFD19"/>
    </sheetView>
  </sheetViews>
  <sheetFormatPr defaultRowHeight="12.75"/>
  <sheetData>
    <row r="1" spans="1:20" s="229" customFormat="1">
      <c r="A1" s="230" t="s">
        <v>122</v>
      </c>
    </row>
    <row r="2" spans="1:20" s="229" customFormat="1">
      <c r="A2" s="229" t="s">
        <v>123</v>
      </c>
      <c r="B2" s="229" t="s">
        <v>120</v>
      </c>
    </row>
    <row r="3" spans="1:20" s="229" customFormat="1">
      <c r="A3" s="229" t="s">
        <v>124</v>
      </c>
    </row>
    <row r="4" spans="1:20" s="229" customFormat="1">
      <c r="A4" s="230" t="s">
        <v>125</v>
      </c>
    </row>
    <row r="5" spans="1:20" s="229" customFormat="1"/>
    <row r="6" spans="1:20" ht="68.25">
      <c r="A6" s="60" t="s">
        <v>52</v>
      </c>
      <c r="B6" s="56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>
      <c r="A7" s="169" t="s">
        <v>80</v>
      </c>
      <c r="B7" s="170"/>
      <c r="C7" s="171"/>
      <c r="D7" s="172" t="s">
        <v>82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4"/>
    </row>
    <row r="8" spans="1:20">
      <c r="A8" s="169" t="s">
        <v>53</v>
      </c>
      <c r="B8" s="170"/>
      <c r="C8" s="171"/>
      <c r="D8" s="172" t="s">
        <v>54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4"/>
    </row>
    <row r="9" spans="1:20">
      <c r="A9" s="169" t="s">
        <v>57</v>
      </c>
      <c r="B9" s="170"/>
      <c r="C9" s="171"/>
      <c r="D9" s="172" t="s">
        <v>97</v>
      </c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4"/>
    </row>
    <row r="10" spans="1:20">
      <c r="A10" s="169" t="s">
        <v>55</v>
      </c>
      <c r="B10" s="170"/>
      <c r="C10" s="171"/>
      <c r="D10" s="172" t="s">
        <v>98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4"/>
    </row>
    <row r="11" spans="1:20">
      <c r="A11" s="169" t="s">
        <v>59</v>
      </c>
      <c r="B11" s="170"/>
      <c r="C11" s="171"/>
      <c r="D11" s="172" t="s">
        <v>60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4"/>
    </row>
    <row r="12" spans="1:20">
      <c r="A12" s="175" t="s">
        <v>61</v>
      </c>
      <c r="B12" s="176"/>
      <c r="C12" s="177"/>
      <c r="D12" s="61" t="s">
        <v>62</v>
      </c>
      <c r="E12" s="61" t="s">
        <v>63</v>
      </c>
      <c r="F12" s="61" t="s">
        <v>64</v>
      </c>
      <c r="G12" s="61" t="s">
        <v>65</v>
      </c>
      <c r="H12" s="61" t="s">
        <v>66</v>
      </c>
      <c r="I12" s="61" t="s">
        <v>67</v>
      </c>
      <c r="J12" s="61" t="s">
        <v>68</v>
      </c>
      <c r="K12" s="61" t="s">
        <v>69</v>
      </c>
      <c r="L12" s="61" t="s">
        <v>70</v>
      </c>
      <c r="M12" s="61" t="s">
        <v>71</v>
      </c>
      <c r="N12" s="61" t="s">
        <v>72</v>
      </c>
      <c r="O12" s="61" t="s">
        <v>73</v>
      </c>
      <c r="P12" s="61" t="s">
        <v>74</v>
      </c>
      <c r="Q12" s="61" t="s">
        <v>75</v>
      </c>
      <c r="R12" s="61" t="s">
        <v>76</v>
      </c>
      <c r="S12" s="61" t="s">
        <v>77</v>
      </c>
      <c r="T12" s="61" t="s">
        <v>78</v>
      </c>
    </row>
    <row r="13" spans="1:20" ht="13.5">
      <c r="A13" s="62" t="s">
        <v>79</v>
      </c>
      <c r="B13" s="62"/>
      <c r="C13" s="63" t="s">
        <v>81</v>
      </c>
      <c r="D13" s="63" t="s">
        <v>81</v>
      </c>
      <c r="E13" s="63" t="s">
        <v>81</v>
      </c>
      <c r="F13" s="63" t="s">
        <v>81</v>
      </c>
      <c r="G13" s="63" t="s">
        <v>81</v>
      </c>
      <c r="H13" s="63" t="s">
        <v>81</v>
      </c>
      <c r="I13" s="63" t="s">
        <v>81</v>
      </c>
      <c r="J13" s="63" t="s">
        <v>81</v>
      </c>
      <c r="K13" s="63" t="s">
        <v>81</v>
      </c>
      <c r="L13" s="63" t="s">
        <v>81</v>
      </c>
      <c r="M13" s="63" t="s">
        <v>81</v>
      </c>
      <c r="N13" s="63" t="s">
        <v>81</v>
      </c>
      <c r="O13" s="63" t="s">
        <v>81</v>
      </c>
      <c r="P13" s="63" t="s">
        <v>81</v>
      </c>
      <c r="Q13" s="63" t="s">
        <v>81</v>
      </c>
      <c r="R13" s="63" t="s">
        <v>81</v>
      </c>
      <c r="S13" s="63" t="s">
        <v>81</v>
      </c>
      <c r="T13" s="63" t="s">
        <v>81</v>
      </c>
    </row>
    <row r="14" spans="1:20" ht="13.5">
      <c r="A14" s="64" t="s">
        <v>21</v>
      </c>
      <c r="B14" s="64"/>
      <c r="C14" s="63" t="s">
        <v>81</v>
      </c>
      <c r="D14" s="65">
        <v>5.0431404342466593</v>
      </c>
      <c r="E14" s="65">
        <v>5.3042169713380529</v>
      </c>
      <c r="F14" s="65">
        <v>5.038025453054952</v>
      </c>
      <c r="G14" s="65">
        <v>4.713495512474303</v>
      </c>
      <c r="H14" s="65">
        <v>4.1389001406829644</v>
      </c>
      <c r="I14" s="65">
        <v>3.86215477197281</v>
      </c>
      <c r="J14" s="65">
        <v>3.6893211123107879</v>
      </c>
      <c r="K14" s="65">
        <v>3.385187869320299</v>
      </c>
      <c r="L14" s="65">
        <v>3.3647767608477861</v>
      </c>
      <c r="M14" s="65">
        <v>4.5356880050820294</v>
      </c>
      <c r="N14" s="65">
        <v>4.0417462209553321</v>
      </c>
      <c r="O14" s="65">
        <v>3.9367830337864</v>
      </c>
      <c r="P14" s="65">
        <v>4.0522962131787157</v>
      </c>
      <c r="Q14" s="65">
        <v>4.5527534483863947</v>
      </c>
      <c r="R14" s="65">
        <v>4.8384314275193878</v>
      </c>
      <c r="S14" s="65">
        <v>4.8743498708349247</v>
      </c>
      <c r="T14" s="65">
        <v>4.5059918443587907</v>
      </c>
    </row>
    <row r="15" spans="1:20" ht="13.5">
      <c r="A15" s="64" t="s">
        <v>28</v>
      </c>
      <c r="B15" s="64"/>
      <c r="C15" s="63" t="s">
        <v>81</v>
      </c>
      <c r="D15" s="66">
        <v>3.1140532358730471</v>
      </c>
      <c r="E15" s="66">
        <v>3.1450912422183421</v>
      </c>
      <c r="F15" s="66">
        <v>3.52227802548235</v>
      </c>
      <c r="G15" s="66">
        <v>3.7549256461035658</v>
      </c>
      <c r="H15" s="66">
        <v>4.7413844978961057</v>
      </c>
      <c r="I15" s="66">
        <v>4.8460533152037328</v>
      </c>
      <c r="J15" s="66">
        <v>4.6008661990030957</v>
      </c>
      <c r="K15" s="66">
        <v>4.2442578719380259</v>
      </c>
      <c r="L15" s="66">
        <v>3.607991409986643</v>
      </c>
      <c r="M15" s="66">
        <v>4.7246073048478578</v>
      </c>
      <c r="N15" s="66">
        <v>4.3780132538249052</v>
      </c>
      <c r="O15" s="66">
        <v>3.980212747755659</v>
      </c>
      <c r="P15" s="66">
        <v>4.3340041158574731</v>
      </c>
      <c r="Q15" s="66">
        <v>4.8977541588880102</v>
      </c>
      <c r="R15" s="66">
        <v>5.1898807259355424</v>
      </c>
      <c r="S15" s="66">
        <v>5.1765619444657389</v>
      </c>
      <c r="T15" s="66">
        <v>5.4240438803254021</v>
      </c>
    </row>
    <row r="16" spans="1:20" ht="13.5">
      <c r="A16" s="64" t="s">
        <v>32</v>
      </c>
      <c r="B16" s="64"/>
      <c r="C16" s="63" t="s">
        <v>81</v>
      </c>
      <c r="D16" s="65">
        <v>6.1029797884313428</v>
      </c>
      <c r="E16" s="65">
        <v>5.6413306037924622</v>
      </c>
      <c r="F16" s="65">
        <v>6.5996573386180719</v>
      </c>
      <c r="G16" s="65">
        <v>7.0650069011387959</v>
      </c>
      <c r="H16" s="65">
        <v>7.3556450619264844</v>
      </c>
      <c r="I16" s="65">
        <v>7.3904552089908542</v>
      </c>
      <c r="J16" s="65">
        <v>7.2439505157454249</v>
      </c>
      <c r="K16" s="65">
        <v>6.5912710163118211</v>
      </c>
      <c r="L16" s="65">
        <v>6.1007545759010036</v>
      </c>
      <c r="M16" s="65">
        <v>6.7758067448431163</v>
      </c>
      <c r="N16" s="65">
        <v>7.3121397809153637</v>
      </c>
      <c r="O16" s="65">
        <v>6.3733831748218952</v>
      </c>
      <c r="P16" s="65">
        <v>6.7424214269231637</v>
      </c>
      <c r="Q16" s="65">
        <v>7.3738348752101226</v>
      </c>
      <c r="R16" s="65">
        <v>7.6230205912648996</v>
      </c>
      <c r="S16" s="65">
        <v>7.6829666090914781</v>
      </c>
      <c r="T16" s="65">
        <v>7.110649336530539</v>
      </c>
    </row>
    <row r="17" spans="1:20" ht="13.5">
      <c r="A17" s="64" t="s">
        <v>22</v>
      </c>
      <c r="B17" s="64"/>
      <c r="C17" s="63" t="s">
        <v>81</v>
      </c>
      <c r="D17" s="66">
        <v>5.7499999999999991</v>
      </c>
      <c r="E17" s="66">
        <v>6.182756894047662</v>
      </c>
      <c r="F17" s="66">
        <v>6.5652285727239184</v>
      </c>
      <c r="G17" s="66">
        <v>6.4424652501020567</v>
      </c>
      <c r="H17" s="66">
        <v>6.0133408899954732</v>
      </c>
      <c r="I17" s="66">
        <v>5.7594559755731858</v>
      </c>
      <c r="J17" s="66">
        <v>5.2999843873516976</v>
      </c>
      <c r="K17" s="66">
        <v>5.0592525503381713</v>
      </c>
      <c r="L17" s="66">
        <v>5.0864443403897823</v>
      </c>
      <c r="M17" s="66">
        <v>7.1332459114628639</v>
      </c>
      <c r="N17" s="66">
        <v>6.9179918445704063</v>
      </c>
      <c r="O17" s="66">
        <v>6.2636719228876769</v>
      </c>
      <c r="P17" s="66">
        <v>6.042370597588187</v>
      </c>
      <c r="Q17" s="66">
        <v>5.8677220009410247</v>
      </c>
      <c r="R17" s="66">
        <v>5.7538132903335164</v>
      </c>
      <c r="S17" s="66">
        <v>5.8262208887916351</v>
      </c>
      <c r="T17" s="66">
        <v>5.9605266155316219</v>
      </c>
    </row>
    <row r="18" spans="1:20" ht="13.5">
      <c r="A18" s="64" t="s">
        <v>23</v>
      </c>
      <c r="B18" s="64"/>
      <c r="C18" s="63" t="s">
        <v>81</v>
      </c>
      <c r="D18" s="65">
        <v>8.2293850356699458</v>
      </c>
      <c r="E18" s="65">
        <v>8.4437535362088934</v>
      </c>
      <c r="F18" s="65">
        <v>8.1443148732224824</v>
      </c>
      <c r="G18" s="65">
        <v>7.7503739788586206</v>
      </c>
      <c r="H18" s="65">
        <v>8.3202753114316899</v>
      </c>
      <c r="I18" s="65">
        <v>7.5273880487211757</v>
      </c>
      <c r="J18" s="65">
        <v>7.3569568336385114</v>
      </c>
      <c r="K18" s="65">
        <v>6.6435047833275611</v>
      </c>
      <c r="L18" s="65">
        <v>7.2713290134741424</v>
      </c>
      <c r="M18" s="65">
        <v>9.3434376394606549</v>
      </c>
      <c r="N18" s="65">
        <v>7.1201498710583513</v>
      </c>
      <c r="O18" s="65">
        <v>6.0028808759462997</v>
      </c>
      <c r="P18" s="65">
        <v>5.49691774304525</v>
      </c>
      <c r="Q18" s="65">
        <v>5.0563396152609972</v>
      </c>
      <c r="R18" s="65">
        <v>5.5180617875421296</v>
      </c>
      <c r="S18" s="65">
        <v>5.6607138720549663</v>
      </c>
      <c r="T18" s="65">
        <v>6.0311090275114321</v>
      </c>
    </row>
    <row r="19" spans="1:20" ht="21">
      <c r="A19" s="64" t="s">
        <v>16</v>
      </c>
      <c r="B19" s="64"/>
      <c r="C19" s="63" t="s">
        <v>81</v>
      </c>
      <c r="D19" s="66">
        <v>7.7430218482916837</v>
      </c>
      <c r="E19" s="66">
        <v>7.1834553671669497</v>
      </c>
      <c r="F19" s="66">
        <v>6.4870112089130822</v>
      </c>
      <c r="G19" s="66">
        <v>6.9694301169958504</v>
      </c>
      <c r="H19" s="66">
        <v>7.302582100777137</v>
      </c>
      <c r="I19" s="66">
        <v>7.1384140728023704</v>
      </c>
      <c r="J19" s="66">
        <v>6.3501542749079336</v>
      </c>
      <c r="K19" s="66">
        <v>4.9250846662975762</v>
      </c>
      <c r="L19" s="66">
        <v>3.977611940298508</v>
      </c>
      <c r="M19" s="66">
        <v>5.914554599031133</v>
      </c>
      <c r="N19" s="66">
        <v>6.4436336667298697</v>
      </c>
      <c r="O19" s="66">
        <v>5.9463641421416167</v>
      </c>
      <c r="P19" s="66">
        <v>6.1239490424981922</v>
      </c>
      <c r="Q19" s="66">
        <v>6.228040174395443</v>
      </c>
      <c r="R19" s="66">
        <v>5.5964056809633114</v>
      </c>
      <c r="S19" s="66">
        <v>4.6411927383095373</v>
      </c>
      <c r="T19" s="66">
        <v>3.5436021527417489</v>
      </c>
    </row>
    <row r="20" spans="1:20" ht="13.5">
      <c r="A20" s="64" t="s">
        <v>13</v>
      </c>
      <c r="B20" s="64"/>
      <c r="C20" s="63" t="s">
        <v>81</v>
      </c>
      <c r="D20" s="65">
        <v>4.2358783188383011</v>
      </c>
      <c r="E20" s="65">
        <v>3.994049094988998</v>
      </c>
      <c r="F20" s="65">
        <v>4.1855681031687677</v>
      </c>
      <c r="G20" s="65">
        <v>4.8972848565762934</v>
      </c>
      <c r="H20" s="65">
        <v>5.0551780724455382</v>
      </c>
      <c r="I20" s="65">
        <v>4.0870203348381784</v>
      </c>
      <c r="J20" s="65">
        <v>3.1702316002494459</v>
      </c>
      <c r="K20" s="65">
        <v>3.1213108534094638</v>
      </c>
      <c r="L20" s="65">
        <v>2.630376454682716</v>
      </c>
      <c r="M20" s="65">
        <v>5.1986729752825402</v>
      </c>
      <c r="N20" s="65">
        <v>6.5917410157498111</v>
      </c>
      <c r="O20" s="65">
        <v>6.6211122942012297</v>
      </c>
      <c r="P20" s="65">
        <v>6.714078520508485</v>
      </c>
      <c r="Q20" s="65">
        <v>6.283767658855119</v>
      </c>
      <c r="R20" s="65">
        <v>5.8788220578603507</v>
      </c>
      <c r="S20" s="65">
        <v>5.7314417348913089</v>
      </c>
      <c r="T20" s="65">
        <v>5.5383142713813598</v>
      </c>
    </row>
    <row r="21" spans="1:20" ht="13.5">
      <c r="A21" s="64" t="s">
        <v>18</v>
      </c>
      <c r="B21" s="64"/>
      <c r="C21" s="63" t="s">
        <v>81</v>
      </c>
      <c r="D21" s="66">
        <v>13.987911222887901</v>
      </c>
      <c r="E21" s="66">
        <v>12.33468189282376</v>
      </c>
      <c r="F21" s="66">
        <v>10.93017583082575</v>
      </c>
      <c r="G21" s="66">
        <v>9.5310298922185961</v>
      </c>
      <c r="H21" s="66">
        <v>9.1675913991063673</v>
      </c>
      <c r="I21" s="66">
        <v>7.7398522708944917</v>
      </c>
      <c r="J21" s="66">
        <v>5.5655595035494523</v>
      </c>
      <c r="K21" s="66">
        <v>4.1659782683970459</v>
      </c>
      <c r="L21" s="66">
        <v>4.8589141287481636</v>
      </c>
      <c r="M21" s="66">
        <v>12.81990434180179</v>
      </c>
      <c r="N21" s="66">
        <v>15.12792600345713</v>
      </c>
      <c r="O21" s="66">
        <v>11.46718936732106</v>
      </c>
      <c r="P21" s="66">
        <v>9.5012254657928388</v>
      </c>
      <c r="Q21" s="66">
        <v>8.2661852687272752</v>
      </c>
      <c r="R21" s="66">
        <v>7.1527815879950278</v>
      </c>
      <c r="S21" s="66">
        <v>5.5482424119198237</v>
      </c>
      <c r="T21" s="66">
        <v>5.9259396930699726</v>
      </c>
    </row>
    <row r="22" spans="1:20" ht="13.5">
      <c r="A22" s="64" t="s">
        <v>17</v>
      </c>
      <c r="B22" s="64"/>
      <c r="C22" s="63" t="s">
        <v>81</v>
      </c>
      <c r="D22" s="65">
        <v>7.9677256681795257</v>
      </c>
      <c r="E22" s="65">
        <v>7.4300254452926211</v>
      </c>
      <c r="F22" s="65">
        <v>7.3484069886947587</v>
      </c>
      <c r="G22" s="65">
        <v>7.2622779519331244</v>
      </c>
      <c r="H22" s="65">
        <v>7.2900158478605386</v>
      </c>
      <c r="I22" s="65">
        <v>6.9002123142250529</v>
      </c>
      <c r="J22" s="65">
        <v>6.0897435897435894</v>
      </c>
      <c r="K22" s="65">
        <v>5.3026245313336906</v>
      </c>
      <c r="L22" s="65">
        <v>4.8</v>
      </c>
      <c r="M22" s="65">
        <v>6.6058002148227724</v>
      </c>
      <c r="N22" s="65">
        <v>6.8909386869234934</v>
      </c>
      <c r="O22" s="65">
        <v>6.1513336962438752</v>
      </c>
      <c r="P22" s="65">
        <v>6.1850027367268741</v>
      </c>
      <c r="Q22" s="65">
        <v>6.6703417861080494</v>
      </c>
      <c r="R22" s="65">
        <v>7.075732448866777</v>
      </c>
      <c r="S22" s="65">
        <v>7.683803206191266</v>
      </c>
      <c r="T22" s="65">
        <v>7.4134496509939556</v>
      </c>
    </row>
    <row r="23" spans="1:20" ht="13.5">
      <c r="A23" s="64" t="s">
        <v>25</v>
      </c>
      <c r="B23" s="64"/>
      <c r="C23" s="63" t="s">
        <v>81</v>
      </c>
      <c r="D23" s="66">
        <v>9.189154745587631</v>
      </c>
      <c r="E23" s="66">
        <v>8.0558947105790022</v>
      </c>
      <c r="F23" s="66">
        <v>8.099612589543403</v>
      </c>
      <c r="G23" s="66">
        <v>7.2507398950696533</v>
      </c>
      <c r="H23" s="66">
        <v>7.445872699164596</v>
      </c>
      <c r="I23" s="66">
        <v>7.4642335647152338</v>
      </c>
      <c r="J23" s="66">
        <v>7.2208875688540974</v>
      </c>
      <c r="K23" s="66">
        <v>6.6473855059600444</v>
      </c>
      <c r="L23" s="66">
        <v>6.0291592794295257</v>
      </c>
      <c r="M23" s="66">
        <v>7.340002960010235</v>
      </c>
      <c r="N23" s="66">
        <v>7.5848283639639984</v>
      </c>
      <c r="O23" s="66">
        <v>7.6955622675488984</v>
      </c>
      <c r="P23" s="66">
        <v>8.2499908614553785</v>
      </c>
      <c r="Q23" s="66">
        <v>8.7343742301501077</v>
      </c>
      <c r="R23" s="66">
        <v>8.829584845712013</v>
      </c>
      <c r="S23" s="66">
        <v>8.9461012878964379</v>
      </c>
      <c r="T23" s="66">
        <v>8.6048785353919293</v>
      </c>
    </row>
    <row r="24" spans="1:20" ht="13.5">
      <c r="A24" s="64" t="s">
        <v>15</v>
      </c>
      <c r="B24" s="64"/>
      <c r="C24" s="63" t="s">
        <v>81</v>
      </c>
      <c r="D24" s="65">
        <v>6.9985545732629664</v>
      </c>
      <c r="E24" s="65">
        <v>7.2627931769722824</v>
      </c>
      <c r="F24" s="65">
        <v>8.1388390185517654</v>
      </c>
      <c r="G24" s="65">
        <v>9.141834333255991</v>
      </c>
      <c r="H24" s="65">
        <v>9.7170155591679652</v>
      </c>
      <c r="I24" s="65">
        <v>10.409433344251561</v>
      </c>
      <c r="J24" s="65">
        <v>9.5729109065478326</v>
      </c>
      <c r="K24" s="65">
        <v>7.9787756706298518</v>
      </c>
      <c r="L24" s="65">
        <v>7.0024973711882224</v>
      </c>
      <c r="M24" s="65">
        <v>7.2958257713248642</v>
      </c>
      <c r="N24" s="65">
        <v>6.6496418148049878</v>
      </c>
      <c r="O24" s="65">
        <v>5.397505183372421</v>
      </c>
      <c r="P24" s="65">
        <v>4.9916578705437704</v>
      </c>
      <c r="Q24" s="65">
        <v>4.8648095043015154</v>
      </c>
      <c r="R24" s="65">
        <v>4.6825369718911167</v>
      </c>
      <c r="S24" s="65">
        <v>4.3764652958657271</v>
      </c>
      <c r="T24" s="65">
        <v>3.887420579531526</v>
      </c>
    </row>
    <row r="25" spans="1:20" ht="13.5">
      <c r="A25" s="64" t="s">
        <v>38</v>
      </c>
      <c r="B25" s="64"/>
      <c r="C25" s="63" t="s">
        <v>81</v>
      </c>
      <c r="D25" s="66">
        <v>9.7481583365858331</v>
      </c>
      <c r="E25" s="66">
        <v>9.3322622237815036</v>
      </c>
      <c r="F25" s="66">
        <v>9.1235748908150178</v>
      </c>
      <c r="G25" s="66">
        <v>8.7437963967581585</v>
      </c>
      <c r="H25" s="66">
        <v>9.4916221076959459</v>
      </c>
      <c r="I25" s="66">
        <v>9.1769005662814216</v>
      </c>
      <c r="J25" s="66">
        <v>8.1933585729206886</v>
      </c>
      <c r="K25" s="66">
        <v>7.8244982439736859</v>
      </c>
      <c r="L25" s="66">
        <v>7.2290650814723119</v>
      </c>
      <c r="M25" s="66">
        <v>9.0403759279977436</v>
      </c>
      <c r="N25" s="66">
        <v>12.11329373802805</v>
      </c>
      <c r="O25" s="66">
        <v>17.239770964732461</v>
      </c>
      <c r="P25" s="66">
        <v>23.722007662691919</v>
      </c>
      <c r="Q25" s="66">
        <v>26.87724253581959</v>
      </c>
      <c r="R25" s="66">
        <v>26.019379530408909</v>
      </c>
      <c r="S25" s="66">
        <v>24.436613330444882</v>
      </c>
      <c r="T25" s="66">
        <v>22.820837597668451</v>
      </c>
    </row>
    <row r="26" spans="1:20" ht="13.5">
      <c r="A26" s="64" t="s">
        <v>27</v>
      </c>
      <c r="B26" s="64"/>
      <c r="C26" s="63" t="s">
        <v>81</v>
      </c>
      <c r="D26" s="65">
        <v>5.6578629068912587</v>
      </c>
      <c r="E26" s="65">
        <v>5.1437171346444641</v>
      </c>
      <c r="F26" s="65">
        <v>5.1692658132363416</v>
      </c>
      <c r="G26" s="65">
        <v>5.3055801943636487</v>
      </c>
      <c r="H26" s="65">
        <v>5.4589472008183284</v>
      </c>
      <c r="I26" s="65">
        <v>6.4244262598008088</v>
      </c>
      <c r="J26" s="65">
        <v>6.8449290764431892</v>
      </c>
      <c r="K26" s="65">
        <v>6.8527772600783354</v>
      </c>
      <c r="L26" s="65">
        <v>7.1533145536639298</v>
      </c>
      <c r="M26" s="65">
        <v>9.1392920835432268</v>
      </c>
      <c r="N26" s="65">
        <v>10.41777771959595</v>
      </c>
      <c r="O26" s="65">
        <v>10.162928300214711</v>
      </c>
      <c r="P26" s="65">
        <v>9.9997063553577199</v>
      </c>
      <c r="Q26" s="65">
        <v>9.1023944999694137</v>
      </c>
      <c r="R26" s="65">
        <v>6.8070094576475952</v>
      </c>
      <c r="S26" s="65">
        <v>6.0314180974096594</v>
      </c>
      <c r="T26" s="65">
        <v>4.5284639568415637</v>
      </c>
    </row>
    <row r="27" spans="1:20" ht="13.5">
      <c r="A27" s="64" t="s">
        <v>8</v>
      </c>
      <c r="B27" s="64"/>
      <c r="C27" s="63" t="s">
        <v>81</v>
      </c>
      <c r="D27" s="66">
        <v>1.721181808709161</v>
      </c>
      <c r="E27" s="66">
        <v>1.7228701471560079</v>
      </c>
      <c r="F27" s="66">
        <v>2.6613654603654879</v>
      </c>
      <c r="G27" s="66">
        <v>2.4771076289348439</v>
      </c>
      <c r="H27" s="66">
        <v>1.975544445068629</v>
      </c>
      <c r="I27" s="66">
        <v>1.724218103360087</v>
      </c>
      <c r="J27" s="66">
        <v>1.9332161687170479</v>
      </c>
      <c r="K27" s="66">
        <v>1.3428113362796581</v>
      </c>
      <c r="L27" s="66">
        <v>1.981869964462442</v>
      </c>
      <c r="M27" s="66">
        <v>6.1512955493265871</v>
      </c>
      <c r="N27" s="66">
        <v>6.3388687569647439</v>
      </c>
      <c r="O27" s="66">
        <v>5.6421056341751399</v>
      </c>
      <c r="P27" s="66">
        <v>4.5889235587665933</v>
      </c>
      <c r="Q27" s="66">
        <v>4.6358412221062189</v>
      </c>
      <c r="R27" s="66">
        <v>4.3359480911516846</v>
      </c>
      <c r="S27" s="66">
        <v>3.1741103209610189</v>
      </c>
      <c r="T27" s="66">
        <v>2.470686776593225</v>
      </c>
    </row>
    <row r="28" spans="1:20" ht="13.5">
      <c r="A28" s="64" t="s">
        <v>29</v>
      </c>
      <c r="B28" s="64"/>
      <c r="C28" s="63" t="s">
        <v>81</v>
      </c>
      <c r="D28" s="65">
        <v>4.0196948732251201</v>
      </c>
      <c r="E28" s="65">
        <v>3.1210888587108419</v>
      </c>
      <c r="F28" s="65">
        <v>3.645200458295875</v>
      </c>
      <c r="G28" s="65">
        <v>3.899783789129752</v>
      </c>
      <c r="H28" s="65">
        <v>3.8162441855127609</v>
      </c>
      <c r="I28" s="65">
        <v>3.9523254504029381</v>
      </c>
      <c r="J28" s="65">
        <v>3.8600407131472738</v>
      </c>
      <c r="K28" s="65">
        <v>3.9769163531903402</v>
      </c>
      <c r="L28" s="65">
        <v>4.8116512543721193</v>
      </c>
      <c r="M28" s="65">
        <v>10.814951016364089</v>
      </c>
      <c r="N28" s="65">
        <v>12.64742016439129</v>
      </c>
      <c r="O28" s="65">
        <v>13.527428597334641</v>
      </c>
      <c r="P28" s="65">
        <v>13.58313801308322</v>
      </c>
      <c r="Q28" s="65">
        <v>12.62666581519084</v>
      </c>
      <c r="R28" s="65">
        <v>10.72749697190474</v>
      </c>
      <c r="S28" s="65">
        <v>8.9530151392778379</v>
      </c>
      <c r="T28" s="65">
        <v>7.8723141391393092</v>
      </c>
    </row>
    <row r="29" spans="1:20" ht="13.5">
      <c r="A29" s="64" t="s">
        <v>47</v>
      </c>
      <c r="B29" s="64"/>
      <c r="C29" s="63" t="s">
        <v>81</v>
      </c>
      <c r="D29" s="66">
        <v>9.3524157417292706</v>
      </c>
      <c r="E29" s="66">
        <v>10.16168494952108</v>
      </c>
      <c r="F29" s="66">
        <v>11.227263095513329</v>
      </c>
      <c r="G29" s="66">
        <v>11.69162851736537</v>
      </c>
      <c r="H29" s="66">
        <v>11.30800367652882</v>
      </c>
      <c r="I29" s="66">
        <v>9.8906302241916411</v>
      </c>
      <c r="J29" s="66">
        <v>8.874054249949431</v>
      </c>
      <c r="K29" s="66">
        <v>7.8402772356238728</v>
      </c>
      <c r="L29" s="66">
        <v>6.7945475254588592</v>
      </c>
      <c r="M29" s="66">
        <v>8.7570317608975454</v>
      </c>
      <c r="N29" s="66">
        <v>7.5110962248904229</v>
      </c>
      <c r="O29" s="66">
        <v>6.4060988012451112</v>
      </c>
      <c r="P29" s="66">
        <v>6.1150928220737457</v>
      </c>
      <c r="Q29" s="66">
        <v>5.6607691728554537</v>
      </c>
      <c r="R29" s="66">
        <v>5.2507998440201993</v>
      </c>
      <c r="S29" s="66">
        <v>4.6742087586314121</v>
      </c>
      <c r="T29" s="66">
        <v>4.2172570282519377</v>
      </c>
    </row>
    <row r="30" spans="1:20" ht="13.5">
      <c r="A30" s="64" t="s">
        <v>31</v>
      </c>
      <c r="B30" s="64"/>
      <c r="C30" s="63" t="s">
        <v>81</v>
      </c>
      <c r="D30" s="65">
        <v>8.5404385244483851</v>
      </c>
      <c r="E30" s="65">
        <v>7.8731112152542488</v>
      </c>
      <c r="F30" s="65">
        <v>7.5160355886612864</v>
      </c>
      <c r="G30" s="65">
        <v>7.2266308826465782</v>
      </c>
      <c r="H30" s="65">
        <v>6.8273479251104998</v>
      </c>
      <c r="I30" s="65">
        <v>6.6538393784261869</v>
      </c>
      <c r="J30" s="65">
        <v>5.8820211366566548</v>
      </c>
      <c r="K30" s="65">
        <v>5.3101324480049632</v>
      </c>
      <c r="L30" s="65">
        <v>5.9563136834319481</v>
      </c>
      <c r="M30" s="65">
        <v>6.9327495449691314</v>
      </c>
      <c r="N30" s="65">
        <v>7.5147734829094652</v>
      </c>
      <c r="O30" s="65">
        <v>7.4657592708313354</v>
      </c>
      <c r="P30" s="65">
        <v>9.5906737171909509</v>
      </c>
      <c r="Q30" s="65">
        <v>11.195595000622241</v>
      </c>
      <c r="R30" s="65">
        <v>11.845834850510309</v>
      </c>
      <c r="S30" s="65">
        <v>11.163238097055411</v>
      </c>
      <c r="T30" s="65">
        <v>11.112678519669799</v>
      </c>
    </row>
    <row r="31" spans="1:20" ht="13.5">
      <c r="A31" s="64" t="s">
        <v>14</v>
      </c>
      <c r="B31" s="64"/>
      <c r="C31" s="63" t="s">
        <v>81</v>
      </c>
      <c r="D31" s="66">
        <v>4.0733197556008154</v>
      </c>
      <c r="E31" s="66">
        <v>4.3877322587866576</v>
      </c>
      <c r="F31" s="66">
        <v>4.9117247623358988</v>
      </c>
      <c r="G31" s="66">
        <v>4.6953733394411374</v>
      </c>
      <c r="H31" s="66">
        <v>4.3609371375550916</v>
      </c>
      <c r="I31" s="66">
        <v>4.1686182669789229</v>
      </c>
      <c r="J31" s="66">
        <v>3.862458784738577</v>
      </c>
      <c r="K31" s="66">
        <v>3.7221431958274058</v>
      </c>
      <c r="L31" s="66">
        <v>3.8855780691299162</v>
      </c>
      <c r="M31" s="66">
        <v>4.9450549450549453</v>
      </c>
      <c r="N31" s="66">
        <v>4.8634403449928127</v>
      </c>
      <c r="O31" s="66">
        <v>4.4287871162556618</v>
      </c>
      <c r="P31" s="66">
        <v>4.2634730538922154</v>
      </c>
      <c r="Q31" s="66">
        <v>4.059216809933142</v>
      </c>
      <c r="R31" s="66">
        <v>3.5910940866650711</v>
      </c>
      <c r="S31" s="66">
        <v>3.386980542877732</v>
      </c>
      <c r="T31" s="66">
        <v>3.1212484993997598</v>
      </c>
    </row>
    <row r="32" spans="1:20" ht="13.5">
      <c r="A32" s="64" t="s">
        <v>20</v>
      </c>
      <c r="B32" s="64"/>
      <c r="C32" s="63" t="s">
        <v>81</v>
      </c>
      <c r="D32" s="65">
        <v>3.9665327574229021</v>
      </c>
      <c r="E32" s="65">
        <v>3.6171174923540121</v>
      </c>
      <c r="F32" s="65">
        <v>2.9765077282604242</v>
      </c>
      <c r="G32" s="65">
        <v>3.1293268951073361</v>
      </c>
      <c r="H32" s="65">
        <v>3.2296821809651859</v>
      </c>
      <c r="I32" s="65">
        <v>3.3972830731860921</v>
      </c>
      <c r="J32" s="65">
        <v>3.16546762589928</v>
      </c>
      <c r="K32" s="65">
        <v>3.1017097764138528</v>
      </c>
      <c r="L32" s="65">
        <v>3.0395136778115499</v>
      </c>
      <c r="M32" s="65">
        <v>3.565790189994011</v>
      </c>
      <c r="N32" s="65">
        <v>3.4757186941692382</v>
      </c>
      <c r="O32" s="65">
        <v>3.163106460261178</v>
      </c>
      <c r="P32" s="65">
        <v>2.9584256483774278</v>
      </c>
      <c r="Q32" s="65">
        <v>2.9319036140346539</v>
      </c>
      <c r="R32" s="65">
        <v>3.2974499934941468</v>
      </c>
      <c r="S32" s="65">
        <v>3.2787151381310622</v>
      </c>
      <c r="T32" s="65">
        <v>3.4236542264061041</v>
      </c>
    </row>
    <row r="33" spans="1:20" ht="13.5">
      <c r="A33" s="64" t="s">
        <v>83</v>
      </c>
      <c r="B33" s="64"/>
      <c r="C33" s="63" t="s">
        <v>81</v>
      </c>
      <c r="D33" s="66">
        <v>13.99655760209327</v>
      </c>
      <c r="E33" s="66">
        <v>12.93674893281888</v>
      </c>
      <c r="F33" s="66">
        <v>11.73874656341782</v>
      </c>
      <c r="G33" s="66">
        <v>11.03512328228874</v>
      </c>
      <c r="H33" s="66">
        <v>11.00669409264078</v>
      </c>
      <c r="I33" s="66">
        <v>9.5302979733210904</v>
      </c>
      <c r="J33" s="66">
        <v>6.1603986776977626</v>
      </c>
      <c r="K33" s="66">
        <v>5.7131927770520816</v>
      </c>
      <c r="L33" s="66">
        <v>7.3642846562027682</v>
      </c>
      <c r="M33" s="66">
        <v>16.19548759187434</v>
      </c>
      <c r="N33" s="66">
        <v>18.02596210065575</v>
      </c>
      <c r="O33" s="66">
        <v>14.84254029479429</v>
      </c>
      <c r="P33" s="66">
        <v>13.69593000803572</v>
      </c>
      <c r="Q33" s="66">
        <v>11.04864141546908</v>
      </c>
      <c r="R33" s="66">
        <v>10.351475748858601</v>
      </c>
      <c r="S33" s="66">
        <v>9.5387204912246428</v>
      </c>
      <c r="T33" s="66">
        <v>9.2906453210331215</v>
      </c>
    </row>
    <row r="34" spans="1:20" ht="21">
      <c r="A34" s="64" t="s">
        <v>33</v>
      </c>
      <c r="B34" s="64"/>
      <c r="C34" s="63" t="s">
        <v>81</v>
      </c>
      <c r="D34" s="65">
        <v>2.0065114724839979</v>
      </c>
      <c r="E34" s="65">
        <v>1.419040950107932</v>
      </c>
      <c r="F34" s="65">
        <v>2.3563182364718398</v>
      </c>
      <c r="G34" s="65">
        <v>3.2044279233837938</v>
      </c>
      <c r="H34" s="65">
        <v>4.4424273117713948</v>
      </c>
      <c r="I34" s="65">
        <v>3.9098466402086931</v>
      </c>
      <c r="J34" s="65">
        <v>4.0965876114334323</v>
      </c>
      <c r="K34" s="65">
        <v>3.370975385363022</v>
      </c>
      <c r="L34" s="65">
        <v>4.1678776739620016</v>
      </c>
      <c r="M34" s="65">
        <v>4.2211666524627693</v>
      </c>
      <c r="N34" s="65">
        <v>3.9137143716861331</v>
      </c>
      <c r="O34" s="65">
        <v>4.2885283845595286</v>
      </c>
      <c r="P34" s="65">
        <v>4.470885697069706</v>
      </c>
      <c r="Q34" s="65">
        <v>5.3326969874319179</v>
      </c>
      <c r="R34" s="65">
        <v>4.8675210865712506</v>
      </c>
      <c r="S34" s="65">
        <v>5.8297873707048549</v>
      </c>
      <c r="T34" s="65">
        <v>5.332943243913947</v>
      </c>
    </row>
    <row r="35" spans="1:20" ht="13.5">
      <c r="A35" s="64" t="s">
        <v>30</v>
      </c>
      <c r="B35" s="64"/>
      <c r="C35" s="63" t="s">
        <v>81</v>
      </c>
      <c r="D35" s="66">
        <v>1.793393488961508</v>
      </c>
      <c r="E35" s="66">
        <v>1.944775469555817</v>
      </c>
      <c r="F35" s="66">
        <v>2.107722839600557</v>
      </c>
      <c r="G35" s="66">
        <v>2.2513688613096652</v>
      </c>
      <c r="H35" s="66">
        <v>2.7616102296598539</v>
      </c>
      <c r="I35" s="66">
        <v>2.8116821600632949</v>
      </c>
      <c r="J35" s="66">
        <v>2.8233931789912918</v>
      </c>
      <c r="K35" s="66">
        <v>2.8816373748940309</v>
      </c>
      <c r="L35" s="66">
        <v>3.109587565690918</v>
      </c>
      <c r="M35" s="66">
        <v>4.4988396477116881</v>
      </c>
      <c r="N35" s="66">
        <v>4.4920232593116012</v>
      </c>
      <c r="O35" s="66">
        <v>4.3367064476049748</v>
      </c>
      <c r="P35" s="66">
        <v>4.0968653370530044</v>
      </c>
      <c r="Q35" s="66">
        <v>4.1862736529718632</v>
      </c>
      <c r="R35" s="66">
        <v>4.0973371735372419</v>
      </c>
      <c r="S35" s="66">
        <v>3.6986169216366869</v>
      </c>
      <c r="T35" s="66">
        <v>3.3641255299422341</v>
      </c>
    </row>
    <row r="36" spans="1:20" ht="21">
      <c r="A36" s="64" t="s">
        <v>48</v>
      </c>
      <c r="B36" s="64"/>
      <c r="C36" s="63" t="s">
        <v>81</v>
      </c>
      <c r="D36" s="65">
        <v>2.5008280887711161</v>
      </c>
      <c r="E36" s="65">
        <v>2.058774696994853</v>
      </c>
      <c r="F36" s="65">
        <v>2.6189292226089842</v>
      </c>
      <c r="G36" s="65">
        <v>3.5863219349457882</v>
      </c>
      <c r="H36" s="65">
        <v>4.3774966711051944</v>
      </c>
      <c r="I36" s="65">
        <v>4.5137736475273824</v>
      </c>
      <c r="J36" s="65">
        <v>3.6680497925311202</v>
      </c>
      <c r="K36" s="65">
        <v>2.7639854352863291</v>
      </c>
      <c r="L36" s="65">
        <v>2.2046725896676538</v>
      </c>
      <c r="M36" s="65">
        <v>2.9023746701846971</v>
      </c>
      <c r="N36" s="65">
        <v>3.6206610197641589</v>
      </c>
      <c r="O36" s="65">
        <v>3.754609453570231</v>
      </c>
      <c r="P36" s="65">
        <v>4.4083110520662183</v>
      </c>
      <c r="Q36" s="65">
        <v>5.8026896835840152</v>
      </c>
      <c r="R36" s="65">
        <v>5.9328911763399388</v>
      </c>
      <c r="S36" s="65">
        <v>5.5950693881943447</v>
      </c>
      <c r="T36" s="65">
        <v>4.6224327120516868</v>
      </c>
    </row>
    <row r="37" spans="1:20" ht="21">
      <c r="A37" s="64" t="s">
        <v>11</v>
      </c>
      <c r="B37" s="64"/>
      <c r="C37" s="63" t="s">
        <v>81</v>
      </c>
      <c r="D37" s="66">
        <v>4.6606100385725018</v>
      </c>
      <c r="E37" s="66">
        <v>4.2119965438579969</v>
      </c>
      <c r="F37" s="66">
        <v>4.118628078354698</v>
      </c>
      <c r="G37" s="66">
        <v>3.6098751032086032</v>
      </c>
      <c r="H37" s="66">
        <v>2.9837059477766119</v>
      </c>
      <c r="I37" s="66">
        <v>2.7658691350121178</v>
      </c>
      <c r="J37" s="66">
        <v>2.7150868472722718</v>
      </c>
      <c r="K37" s="66">
        <v>2.5822234487403972</v>
      </c>
      <c r="L37" s="66">
        <v>2.9447521364384479</v>
      </c>
      <c r="M37" s="66">
        <v>4.4128545424851406</v>
      </c>
      <c r="N37" s="66">
        <v>4.9171494055657918</v>
      </c>
      <c r="O37" s="66">
        <v>4.9107741981161936</v>
      </c>
      <c r="P37" s="66">
        <v>5.3379337959998328</v>
      </c>
      <c r="Q37" s="66">
        <v>4.783308755634164</v>
      </c>
      <c r="R37" s="66">
        <v>4.4498648364619404</v>
      </c>
      <c r="S37" s="66">
        <v>4.3698790404655412</v>
      </c>
      <c r="T37" s="66">
        <v>3.8939052494621791</v>
      </c>
    </row>
    <row r="38" spans="1:20" ht="13.5">
      <c r="A38" s="64" t="s">
        <v>12</v>
      </c>
      <c r="B38" s="64"/>
      <c r="C38" s="63" t="s">
        <v>81</v>
      </c>
      <c r="D38" s="65">
        <v>2.5851938895417161</v>
      </c>
      <c r="E38" s="65">
        <v>2.5989367985823981</v>
      </c>
      <c r="F38" s="65">
        <v>3.0321046373365039</v>
      </c>
      <c r="G38" s="65">
        <v>3.8438438438438438</v>
      </c>
      <c r="H38" s="65">
        <v>3.8392321535692862</v>
      </c>
      <c r="I38" s="65">
        <v>3.9788315144155928</v>
      </c>
      <c r="J38" s="65">
        <v>2.9493633402428192</v>
      </c>
      <c r="K38" s="65">
        <v>1.941066417212348</v>
      </c>
      <c r="L38" s="65">
        <v>1.953727506426735</v>
      </c>
      <c r="M38" s="65">
        <v>2.467872171045149</v>
      </c>
      <c r="N38" s="65">
        <v>3.0592516774707148</v>
      </c>
      <c r="O38" s="65">
        <v>2.7431280690861879</v>
      </c>
      <c r="P38" s="65">
        <v>2.6502259666350501</v>
      </c>
      <c r="Q38" s="65">
        <v>2.940038631949526</v>
      </c>
      <c r="R38" s="65">
        <v>3.335695158673087</v>
      </c>
      <c r="S38" s="65">
        <v>4.0747946563005257</v>
      </c>
      <c r="T38" s="65">
        <v>4.3704698005546714</v>
      </c>
    </row>
    <row r="39" spans="1:20" ht="13.5">
      <c r="A39" s="64" t="s">
        <v>35</v>
      </c>
      <c r="B39" s="64"/>
      <c r="C39" s="63" t="s">
        <v>81</v>
      </c>
      <c r="D39" s="66">
        <v>13.878743608473339</v>
      </c>
      <c r="E39" s="66">
        <v>15.75387300894611</v>
      </c>
      <c r="F39" s="66">
        <v>17.515515282188741</v>
      </c>
      <c r="G39" s="66">
        <v>17.344213649851628</v>
      </c>
      <c r="H39" s="66">
        <v>16.90030923280813</v>
      </c>
      <c r="I39" s="66">
        <v>15.969901499806211</v>
      </c>
      <c r="J39" s="66">
        <v>12.218066080179661</v>
      </c>
      <c r="K39" s="66">
        <v>8.3559300510200281</v>
      </c>
      <c r="L39" s="66">
        <v>6.0759080073962402</v>
      </c>
      <c r="M39" s="66">
        <v>6.9141834294349804</v>
      </c>
      <c r="N39" s="66">
        <v>8.2868567820688206</v>
      </c>
      <c r="O39" s="66">
        <v>8.2445747491550687</v>
      </c>
      <c r="P39" s="66">
        <v>8.7629447465198655</v>
      </c>
      <c r="Q39" s="66">
        <v>9.043771458475991</v>
      </c>
      <c r="R39" s="66">
        <v>7.9107504951523158</v>
      </c>
      <c r="S39" s="66">
        <v>6.6424372906685969</v>
      </c>
      <c r="T39" s="66">
        <v>5.3985732059384572</v>
      </c>
    </row>
    <row r="40" spans="1:20" ht="13.5">
      <c r="A40" s="64" t="s">
        <v>34</v>
      </c>
      <c r="B40" s="64"/>
      <c r="C40" s="63" t="s">
        <v>81</v>
      </c>
      <c r="D40" s="65">
        <v>3.4804108481793601</v>
      </c>
      <c r="E40" s="65">
        <v>3.4833284835622709</v>
      </c>
      <c r="F40" s="65">
        <v>4.4656428451724608</v>
      </c>
      <c r="G40" s="65">
        <v>5.7750839466109491</v>
      </c>
      <c r="H40" s="65">
        <v>6.0322810909352338</v>
      </c>
      <c r="I40" s="65">
        <v>7.2450241648552334</v>
      </c>
      <c r="J40" s="65">
        <v>7.3305221457131768</v>
      </c>
      <c r="K40" s="65">
        <v>7.7497203415571594</v>
      </c>
      <c r="L40" s="65">
        <v>7.2131716435946682</v>
      </c>
      <c r="M40" s="65">
        <v>9.2375769026725987</v>
      </c>
      <c r="N40" s="65">
        <v>10.67387953462228</v>
      </c>
      <c r="O40" s="65">
        <v>11.92926388789923</v>
      </c>
      <c r="P40" s="65">
        <v>14.693269987907311</v>
      </c>
      <c r="Q40" s="65">
        <v>15.510560238557289</v>
      </c>
      <c r="R40" s="65">
        <v>12.70672400070911</v>
      </c>
      <c r="S40" s="65">
        <v>11.19332506169332</v>
      </c>
      <c r="T40" s="65">
        <v>10.0306924863175</v>
      </c>
    </row>
    <row r="41" spans="1:20" ht="21">
      <c r="A41" s="64" t="s">
        <v>26</v>
      </c>
      <c r="B41" s="64"/>
      <c r="C41" s="63" t="s">
        <v>81</v>
      </c>
      <c r="D41" s="66">
        <v>15.458489738214791</v>
      </c>
      <c r="E41" s="66">
        <v>15.877636728071019</v>
      </c>
      <c r="F41" s="66">
        <v>15.32493654518462</v>
      </c>
      <c r="G41" s="66">
        <v>15.050040316842949</v>
      </c>
      <c r="H41" s="66">
        <v>15.998499554555259</v>
      </c>
      <c r="I41" s="66">
        <v>14.3943661971831</v>
      </c>
      <c r="J41" s="66">
        <v>11.82926259748751</v>
      </c>
      <c r="K41" s="66">
        <v>10.096414755567761</v>
      </c>
      <c r="L41" s="66">
        <v>8.8069379153833705</v>
      </c>
      <c r="M41" s="66">
        <v>10.833998051809971</v>
      </c>
      <c r="N41" s="66">
        <v>12.80940133583389</v>
      </c>
      <c r="O41" s="66">
        <v>12.09072313683456</v>
      </c>
      <c r="P41" s="66">
        <v>12.35394748255762</v>
      </c>
      <c r="Q41" s="66">
        <v>12.829143287276141</v>
      </c>
      <c r="R41" s="66">
        <v>12.03291474902546</v>
      </c>
      <c r="S41" s="66">
        <v>10.468518005462659</v>
      </c>
      <c r="T41" s="66">
        <v>8.6246165368991594</v>
      </c>
    </row>
    <row r="42" spans="1:20" ht="13.5">
      <c r="A42" s="64" t="s">
        <v>37</v>
      </c>
      <c r="B42" s="64"/>
      <c r="C42" s="63" t="s">
        <v>81</v>
      </c>
      <c r="D42" s="65">
        <v>5.5949262157639756</v>
      </c>
      <c r="E42" s="65">
        <v>4.9334766189489763</v>
      </c>
      <c r="F42" s="65">
        <v>5.3448279172281863</v>
      </c>
      <c r="G42" s="65">
        <v>5.7070105390666503</v>
      </c>
      <c r="H42" s="65">
        <v>5.3836969903247258</v>
      </c>
      <c r="I42" s="65">
        <v>5.6434564081817271</v>
      </c>
      <c r="J42" s="65">
        <v>5.4244049996260504</v>
      </c>
      <c r="K42" s="65">
        <v>4.4519756394026277</v>
      </c>
      <c r="L42" s="65">
        <v>3.7134796834790209</v>
      </c>
      <c r="M42" s="65">
        <v>5.3486572161682071</v>
      </c>
      <c r="N42" s="65">
        <v>6.9768510473777123</v>
      </c>
      <c r="O42" s="65">
        <v>7.7916974438710209</v>
      </c>
      <c r="P42" s="65">
        <v>8.258311016728614</v>
      </c>
      <c r="Q42" s="65">
        <v>9.6841530708524282</v>
      </c>
      <c r="R42" s="65">
        <v>9.3040478032890164</v>
      </c>
      <c r="S42" s="65">
        <v>8.6574843185458406</v>
      </c>
      <c r="T42" s="65">
        <v>7.7397155146356127</v>
      </c>
    </row>
    <row r="43" spans="1:20" ht="13.5">
      <c r="A43" s="64" t="s">
        <v>36</v>
      </c>
      <c r="B43" s="64"/>
      <c r="C43" s="63" t="s">
        <v>81</v>
      </c>
      <c r="D43" s="66">
        <v>12.343698494670919</v>
      </c>
      <c r="E43" s="66">
        <v>9.2567676265410892</v>
      </c>
      <c r="F43" s="66">
        <v>10.20619210636591</v>
      </c>
      <c r="G43" s="66">
        <v>10.28940121963014</v>
      </c>
      <c r="H43" s="66">
        <v>9.8093689720118871</v>
      </c>
      <c r="I43" s="66">
        <v>7.9548896510767744</v>
      </c>
      <c r="J43" s="66">
        <v>7.4737238664158223</v>
      </c>
      <c r="K43" s="66">
        <v>7.2004690524633697</v>
      </c>
      <c r="L43" s="66">
        <v>10.074185513451059</v>
      </c>
      <c r="M43" s="66">
        <v>16.338500021712079</v>
      </c>
      <c r="N43" s="66">
        <v>18.373704568669581</v>
      </c>
      <c r="O43" s="66">
        <v>19.880679302652201</v>
      </c>
      <c r="P43" s="66">
        <v>23.26075137195042</v>
      </c>
      <c r="Q43" s="66">
        <v>24.464890165089098</v>
      </c>
      <c r="R43" s="66">
        <v>22.80014699153957</v>
      </c>
      <c r="S43" s="66">
        <v>20.55918782657</v>
      </c>
      <c r="T43" s="66">
        <v>18.213750884631921</v>
      </c>
    </row>
    <row r="44" spans="1:20" ht="13.5">
      <c r="A44" s="64" t="s">
        <v>10</v>
      </c>
      <c r="B44" s="64"/>
      <c r="C44" s="63" t="s">
        <v>81</v>
      </c>
      <c r="D44" s="65">
        <v>4.9443757725587147</v>
      </c>
      <c r="E44" s="65">
        <v>4.0695868282075178</v>
      </c>
      <c r="F44" s="65">
        <v>4.2266750156543518</v>
      </c>
      <c r="G44" s="65">
        <v>4.8803526448362717</v>
      </c>
      <c r="H44" s="65">
        <v>5.4614532214658862</v>
      </c>
      <c r="I44" s="65">
        <v>6.2480552616839882</v>
      </c>
      <c r="J44" s="65">
        <v>5.300463207635155</v>
      </c>
      <c r="K44" s="65">
        <v>4.4118553207221654</v>
      </c>
      <c r="L44" s="65">
        <v>4.3164587918806552</v>
      </c>
      <c r="M44" s="65">
        <v>6.1837644524324631</v>
      </c>
      <c r="N44" s="65">
        <v>6.4431814728140271</v>
      </c>
      <c r="O44" s="65">
        <v>5.7397729320598296</v>
      </c>
      <c r="P44" s="65">
        <v>5.9287244169443118</v>
      </c>
      <c r="Q44" s="65">
        <v>6.0590914933003814</v>
      </c>
      <c r="R44" s="65">
        <v>5.958993804871719</v>
      </c>
      <c r="S44" s="65">
        <v>5.7755113584531257</v>
      </c>
      <c r="T44" s="65">
        <v>5.4591060693952782</v>
      </c>
    </row>
    <row r="45" spans="1:20" ht="21">
      <c r="A45" s="64" t="s">
        <v>9</v>
      </c>
      <c r="B45" s="64"/>
      <c r="C45" s="63" t="s">
        <v>81</v>
      </c>
      <c r="D45" s="66">
        <v>2.2807812300302932</v>
      </c>
      <c r="E45" s="66">
        <v>2.062196122760855</v>
      </c>
      <c r="F45" s="66">
        <v>2.6547822398703631</v>
      </c>
      <c r="G45" s="66">
        <v>3.6636670003239429</v>
      </c>
      <c r="H45" s="66">
        <v>3.981772273287739</v>
      </c>
      <c r="I45" s="66">
        <v>3.8480817043186248</v>
      </c>
      <c r="J45" s="66">
        <v>3.528463292857162</v>
      </c>
      <c r="K45" s="66">
        <v>3.1465418569022909</v>
      </c>
      <c r="L45" s="66">
        <v>2.8654668440349158</v>
      </c>
      <c r="M45" s="66">
        <v>3.6713283637623668</v>
      </c>
      <c r="N45" s="66">
        <v>4.5409248844531804</v>
      </c>
      <c r="O45" s="66">
        <v>4.0645176860218903</v>
      </c>
      <c r="P45" s="66">
        <v>4.1275322043144653</v>
      </c>
      <c r="Q45" s="66">
        <v>4.4597683842263374</v>
      </c>
      <c r="R45" s="66">
        <v>4.6262300384203288</v>
      </c>
      <c r="S45" s="66">
        <v>4.3697042526430767</v>
      </c>
      <c r="T45" s="66">
        <v>4.7227931205933142</v>
      </c>
    </row>
    <row r="46" spans="1:20" ht="13.5">
      <c r="A46" s="64" t="s">
        <v>39</v>
      </c>
      <c r="B46" s="64"/>
      <c r="C46" s="63" t="s">
        <v>81</v>
      </c>
      <c r="D46" s="65">
        <v>4.9093264248704669</v>
      </c>
      <c r="E46" s="65">
        <v>6.6972419425771186</v>
      </c>
      <c r="F46" s="65">
        <v>8.6576937068024726</v>
      </c>
      <c r="G46" s="65">
        <v>8.6912491809138022</v>
      </c>
      <c r="H46" s="65">
        <v>9.0437455966182014</v>
      </c>
      <c r="I46" s="65">
        <v>8.996282527881041</v>
      </c>
      <c r="J46" s="65">
        <v>8.6859148961927239</v>
      </c>
      <c r="K46" s="65">
        <v>8.5495911837895484</v>
      </c>
      <c r="L46" s="65">
        <v>9.3728502637009861</v>
      </c>
      <c r="M46" s="65">
        <v>12.320396366639139</v>
      </c>
      <c r="N46" s="65">
        <v>10.442085247979721</v>
      </c>
      <c r="O46" s="65">
        <v>8.5640270229085189</v>
      </c>
      <c r="P46" s="65">
        <v>8.1144996797556299</v>
      </c>
      <c r="Q46" s="65">
        <v>8.4632622896104515</v>
      </c>
      <c r="R46" s="65">
        <v>8.7383685229795471</v>
      </c>
      <c r="S46" s="65">
        <v>9.0737414213992906</v>
      </c>
      <c r="T46" s="65">
        <v>9.7425316228581682</v>
      </c>
    </row>
    <row r="47" spans="1:20" ht="21">
      <c r="A47" s="64" t="s">
        <v>19</v>
      </c>
      <c r="B47" s="64"/>
      <c r="C47" s="63" t="s">
        <v>81</v>
      </c>
      <c r="D47" s="66">
        <v>4.4330940105045054</v>
      </c>
      <c r="E47" s="66">
        <v>3.8455964056234602</v>
      </c>
      <c r="F47" s="66">
        <v>4.0099434977560477</v>
      </c>
      <c r="G47" s="66">
        <v>3.6890931807337921</v>
      </c>
      <c r="H47" s="66">
        <v>3.5765868121911089</v>
      </c>
      <c r="I47" s="66">
        <v>3.4423266532129202</v>
      </c>
      <c r="J47" s="66">
        <v>4.091293948464461</v>
      </c>
      <c r="K47" s="66">
        <v>3.754498191014624</v>
      </c>
      <c r="L47" s="66">
        <v>3.9184615059302361</v>
      </c>
      <c r="M47" s="66">
        <v>6.0637863278900248</v>
      </c>
      <c r="N47" s="66">
        <v>6.1201255226922697</v>
      </c>
      <c r="O47" s="66">
        <v>6.1265970063053707</v>
      </c>
      <c r="P47" s="66">
        <v>5.988854825074319</v>
      </c>
      <c r="Q47" s="66">
        <v>5.8151190230686121</v>
      </c>
      <c r="R47" s="66">
        <v>4.8192606346822444</v>
      </c>
      <c r="S47" s="66">
        <v>4.1890248398142038</v>
      </c>
      <c r="T47" s="66">
        <v>3.6550352772224479</v>
      </c>
    </row>
    <row r="48" spans="1:20" ht="21">
      <c r="A48" s="64" t="s">
        <v>24</v>
      </c>
      <c r="B48" s="64"/>
      <c r="C48" s="63" t="s">
        <v>81</v>
      </c>
      <c r="D48" s="65">
        <v>3.0583965362500369</v>
      </c>
      <c r="E48" s="65">
        <v>3.7744375675410149</v>
      </c>
      <c r="F48" s="65">
        <v>4.8132600595758914</v>
      </c>
      <c r="G48" s="65">
        <v>5.0161764849622221</v>
      </c>
      <c r="H48" s="65">
        <v>4.5543119571497117</v>
      </c>
      <c r="I48" s="65">
        <v>4.140313321008076</v>
      </c>
      <c r="J48" s="65">
        <v>3.7598849054235419</v>
      </c>
      <c r="K48" s="65">
        <v>3.7411119842076008</v>
      </c>
      <c r="L48" s="65">
        <v>4.8153647205325933</v>
      </c>
      <c r="M48" s="65">
        <v>8.2888319099304031</v>
      </c>
      <c r="N48" s="65">
        <v>8.6031533238131317</v>
      </c>
      <c r="O48" s="65">
        <v>7.9317496043953888</v>
      </c>
      <c r="P48" s="65">
        <v>7.0142517110942117</v>
      </c>
      <c r="Q48" s="65">
        <v>6.3121440053982178</v>
      </c>
      <c r="R48" s="65">
        <v>5.2298348682121309</v>
      </c>
      <c r="S48" s="65">
        <v>4.4645240378436624</v>
      </c>
      <c r="T48" s="65">
        <v>4.1506112469437664</v>
      </c>
    </row>
    <row r="49" spans="1:20" ht="21">
      <c r="A49" s="64" t="s">
        <v>84</v>
      </c>
      <c r="B49" s="64"/>
      <c r="C49" s="63" t="s">
        <v>81</v>
      </c>
      <c r="D49" s="66">
        <v>5.3946357884902714</v>
      </c>
      <c r="E49" s="66">
        <v>5.5120036782758719</v>
      </c>
      <c r="F49" s="66">
        <v>6.0940297514159081</v>
      </c>
      <c r="G49" s="66">
        <v>6.176797449466461</v>
      </c>
      <c r="H49" s="66">
        <v>6.0886932643934246</v>
      </c>
      <c r="I49" s="66">
        <v>5.8789417150435854</v>
      </c>
      <c r="J49" s="66">
        <v>5.3973122996423957</v>
      </c>
      <c r="K49" s="66">
        <v>4.9440010639231406</v>
      </c>
      <c r="L49" s="66">
        <v>5.2317258372122044</v>
      </c>
      <c r="M49" s="66">
        <v>7.3540620234859562</v>
      </c>
      <c r="N49" s="66">
        <v>7.5439278683737383</v>
      </c>
      <c r="O49" s="66">
        <v>7.190477345391888</v>
      </c>
      <c r="P49" s="66">
        <v>7.2362737912947654</v>
      </c>
      <c r="Q49" s="66">
        <v>7.2518105461182341</v>
      </c>
      <c r="R49" s="66">
        <v>6.7518003592661566</v>
      </c>
      <c r="S49" s="66">
        <v>6.2336476917345633</v>
      </c>
      <c r="T49" s="66">
        <v>5.818903365736297</v>
      </c>
    </row>
    <row r="50" spans="1:20" ht="13.5">
      <c r="A50" s="64" t="s">
        <v>85</v>
      </c>
      <c r="B50" s="64"/>
      <c r="C50" s="63" t="s">
        <v>81</v>
      </c>
      <c r="D50" s="65" t="s">
        <v>86</v>
      </c>
      <c r="E50" s="65">
        <v>11.92342346361241</v>
      </c>
      <c r="F50" s="65">
        <v>12.43414325815429</v>
      </c>
      <c r="G50" s="65">
        <v>11.142519137571121</v>
      </c>
      <c r="H50" s="65">
        <v>10.769742141046491</v>
      </c>
      <c r="I50" s="65">
        <v>9.1402136788252157</v>
      </c>
      <c r="J50" s="65" t="s">
        <v>86</v>
      </c>
      <c r="K50" s="65">
        <v>8.9719289284649957</v>
      </c>
      <c r="L50" s="65">
        <v>9.0177560112252948</v>
      </c>
      <c r="M50" s="65">
        <v>9.7254335678983352</v>
      </c>
      <c r="N50" s="65">
        <v>9.4866407585095285</v>
      </c>
      <c r="O50" s="65">
        <v>8.575931812845889</v>
      </c>
      <c r="P50" s="65">
        <v>8.4042228948373285</v>
      </c>
      <c r="Q50" s="65">
        <v>7.9225742096087144</v>
      </c>
      <c r="R50" s="65">
        <v>7.331476750643251</v>
      </c>
      <c r="S50" s="65">
        <v>7.3621167671292023</v>
      </c>
      <c r="T50" s="65">
        <v>7.7071724408959668</v>
      </c>
    </row>
    <row r="51" spans="1:20" ht="21">
      <c r="A51" s="64" t="s">
        <v>99</v>
      </c>
      <c r="B51" s="64"/>
      <c r="C51" s="63" t="s">
        <v>81</v>
      </c>
      <c r="D51" s="66">
        <v>3.2467826610551649</v>
      </c>
      <c r="E51" s="66">
        <v>3.7291757441060809</v>
      </c>
      <c r="F51" s="66">
        <v>4.132033536841563</v>
      </c>
      <c r="G51" s="66">
        <v>4.1378058677986242</v>
      </c>
      <c r="H51" s="66">
        <v>4.1767191916650477</v>
      </c>
      <c r="I51" s="66">
        <v>4.3247276602873272</v>
      </c>
      <c r="J51" s="66">
        <v>3.5261171461022109</v>
      </c>
      <c r="K51" s="66">
        <v>2.7933606824126689</v>
      </c>
      <c r="L51" s="66">
        <v>3.2700444034650311</v>
      </c>
      <c r="M51" s="66">
        <v>5.54294579182225</v>
      </c>
      <c r="N51" s="66">
        <v>6.3167407875795947</v>
      </c>
      <c r="O51" s="66">
        <v>8.0692952308424548</v>
      </c>
      <c r="P51" s="66">
        <v>7.6457024384326848</v>
      </c>
      <c r="Q51" s="66">
        <v>6.8391429354667448</v>
      </c>
      <c r="R51" s="66">
        <v>6.7306774500063486</v>
      </c>
      <c r="S51" s="66">
        <v>7.3392601168633638</v>
      </c>
      <c r="T51" s="66">
        <v>7.2484946285339724</v>
      </c>
    </row>
    <row r="52" spans="1:20" ht="13.5">
      <c r="A52" s="64" t="s">
        <v>100</v>
      </c>
      <c r="B52" s="64"/>
      <c r="C52" s="63" t="s">
        <v>81</v>
      </c>
      <c r="D52" s="65">
        <v>15.56930049560923</v>
      </c>
      <c r="E52" s="65">
        <v>16.513566662908708</v>
      </c>
      <c r="F52" s="65">
        <v>13.16655382610673</v>
      </c>
      <c r="G52" s="65">
        <v>11.193050321323</v>
      </c>
      <c r="H52" s="65">
        <v>10.02357809097621</v>
      </c>
      <c r="I52" s="65">
        <v>7.9229488310809737</v>
      </c>
      <c r="J52" s="65">
        <v>5.3645249259174976</v>
      </c>
      <c r="K52" s="65">
        <v>3.9735172058525592</v>
      </c>
      <c r="L52" s="65">
        <v>5.1965599444726864</v>
      </c>
      <c r="M52" s="65">
        <v>12.72963227500578</v>
      </c>
      <c r="N52" s="65">
        <v>16.705545513293039</v>
      </c>
      <c r="O52" s="65">
        <v>14.27976882371726</v>
      </c>
      <c r="P52" s="65">
        <v>12.55251218894135</v>
      </c>
      <c r="Q52" s="65">
        <v>10.99948970288553</v>
      </c>
      <c r="R52" s="65">
        <v>9.9171926952335792</v>
      </c>
      <c r="S52" s="65">
        <v>8.6274941831266183</v>
      </c>
      <c r="T52" s="65">
        <v>7.3869795296538987</v>
      </c>
    </row>
    <row r="53" spans="1:20" ht="13.5">
      <c r="A53" s="64" t="s">
        <v>44</v>
      </c>
      <c r="B53" s="64"/>
      <c r="C53" s="63" t="s">
        <v>81</v>
      </c>
      <c r="D53" s="66" t="s">
        <v>86</v>
      </c>
      <c r="E53" s="66">
        <v>6.9361004772118724</v>
      </c>
      <c r="F53" s="66">
        <v>6.6378541186869588</v>
      </c>
      <c r="G53" s="66">
        <v>7.2190784991295862</v>
      </c>
      <c r="H53" s="66">
        <v>6.4284822822575656</v>
      </c>
      <c r="I53" s="66">
        <v>6.5697844674610719</v>
      </c>
      <c r="J53" s="66">
        <v>6.0515373903659917</v>
      </c>
      <c r="K53" s="66">
        <v>6.1123194991627212</v>
      </c>
      <c r="L53" s="66">
        <v>5.2391148144870696</v>
      </c>
      <c r="M53" s="66">
        <v>6.2733170426664309</v>
      </c>
      <c r="N53" s="66" t="s">
        <v>86</v>
      </c>
      <c r="O53" s="66">
        <v>5.01297669472115</v>
      </c>
      <c r="P53" s="66">
        <v>4.5027508287237197</v>
      </c>
      <c r="Q53" s="66">
        <v>4.9804139784169283</v>
      </c>
      <c r="R53" s="66">
        <v>5.0923952523459581</v>
      </c>
      <c r="S53" s="66">
        <v>7.3203730684032697</v>
      </c>
      <c r="T53" s="66" t="s">
        <v>86</v>
      </c>
    </row>
    <row r="54" spans="1:20" ht="13.5">
      <c r="A54" s="64" t="s">
        <v>42</v>
      </c>
      <c r="B54" s="64"/>
      <c r="C54" s="63" t="s">
        <v>81</v>
      </c>
      <c r="D54" s="65">
        <v>2.7895668750697751</v>
      </c>
      <c r="E54" s="65" t="s">
        <v>86</v>
      </c>
      <c r="F54" s="65" t="s">
        <v>86</v>
      </c>
      <c r="G54" s="65" t="s">
        <v>86</v>
      </c>
      <c r="H54" s="65" t="s">
        <v>86</v>
      </c>
      <c r="I54" s="65" t="s">
        <v>86</v>
      </c>
      <c r="J54" s="65" t="s">
        <v>86</v>
      </c>
      <c r="K54" s="65" t="s">
        <v>86</v>
      </c>
      <c r="L54" s="65" t="s">
        <v>86</v>
      </c>
      <c r="M54" s="65" t="s">
        <v>86</v>
      </c>
      <c r="N54" s="65">
        <v>2.5061921630494139</v>
      </c>
      <c r="O54" s="65" t="s">
        <v>86</v>
      </c>
      <c r="P54" s="65" t="s">
        <v>86</v>
      </c>
      <c r="Q54" s="65" t="s">
        <v>86</v>
      </c>
      <c r="R54" s="65" t="s">
        <v>86</v>
      </c>
      <c r="S54" s="65" t="s">
        <v>86</v>
      </c>
      <c r="T54" s="65" t="s">
        <v>86</v>
      </c>
    </row>
    <row r="55" spans="1:20" ht="13.5">
      <c r="A55" s="64" t="s">
        <v>43</v>
      </c>
      <c r="B55" s="64"/>
      <c r="C55" s="63" t="s">
        <v>81</v>
      </c>
      <c r="D55" s="66">
        <v>2.850764974812074</v>
      </c>
      <c r="E55" s="66" t="s">
        <v>86</v>
      </c>
      <c r="F55" s="66" t="s">
        <v>86</v>
      </c>
      <c r="G55" s="66" t="s">
        <v>86</v>
      </c>
      <c r="H55" s="66" t="s">
        <v>86</v>
      </c>
      <c r="I55" s="66">
        <v>3.0673524376965742</v>
      </c>
      <c r="J55" s="66">
        <v>2.713845795101697</v>
      </c>
      <c r="K55" s="66" t="s">
        <v>86</v>
      </c>
      <c r="L55" s="66">
        <v>2.4554554478685859</v>
      </c>
      <c r="M55" s="66" t="s">
        <v>86</v>
      </c>
      <c r="N55" s="66">
        <v>2.1834377775358309</v>
      </c>
      <c r="O55" s="66" t="s">
        <v>86</v>
      </c>
      <c r="P55" s="66">
        <v>2.3232748893470241</v>
      </c>
      <c r="Q55" s="66" t="s">
        <v>86</v>
      </c>
      <c r="R55" s="66" t="s">
        <v>86</v>
      </c>
      <c r="S55" s="66" t="s">
        <v>86</v>
      </c>
      <c r="T55" s="66" t="s">
        <v>86</v>
      </c>
    </row>
    <row r="56" spans="1:20" ht="13.5">
      <c r="A56" s="64" t="s">
        <v>40</v>
      </c>
      <c r="B56" s="64"/>
      <c r="C56" s="63" t="s">
        <v>81</v>
      </c>
      <c r="D56" s="65" t="s">
        <v>86</v>
      </c>
      <c r="E56" s="65" t="s">
        <v>86</v>
      </c>
      <c r="F56" s="65" t="s">
        <v>86</v>
      </c>
      <c r="G56" s="65" t="s">
        <v>86</v>
      </c>
      <c r="H56" s="65" t="s">
        <v>86</v>
      </c>
      <c r="I56" s="65" t="s">
        <v>86</v>
      </c>
      <c r="J56" s="65">
        <v>5.1663250727075249</v>
      </c>
      <c r="K56" s="65">
        <v>5.6116706860596768</v>
      </c>
      <c r="L56" s="65">
        <v>5.4835268807096798</v>
      </c>
      <c r="M56" s="65">
        <v>5.0544623745788506</v>
      </c>
      <c r="N56" s="65">
        <v>4.3953847609506669</v>
      </c>
      <c r="O56" s="65">
        <v>4.1184591421193151</v>
      </c>
      <c r="P56" s="65">
        <v>3.6574264945180519</v>
      </c>
      <c r="Q56" s="65">
        <v>3.3234287640016</v>
      </c>
      <c r="R56" s="65" t="s">
        <v>86</v>
      </c>
      <c r="S56" s="65" t="s">
        <v>86</v>
      </c>
      <c r="T56" s="65" t="s">
        <v>86</v>
      </c>
    </row>
    <row r="57" spans="1:20" ht="31.5">
      <c r="A57" s="64" t="s">
        <v>49</v>
      </c>
      <c r="B57" s="64"/>
      <c r="C57" s="63" t="s">
        <v>81</v>
      </c>
      <c r="D57" s="66">
        <v>9.2240437961018955</v>
      </c>
      <c r="E57" s="66">
        <v>7.8000334078418181</v>
      </c>
      <c r="F57" s="66">
        <v>6.921171397108723</v>
      </c>
      <c r="G57" s="66">
        <v>7.0517255099554061</v>
      </c>
      <c r="H57" s="66">
        <v>6.5427050540373362</v>
      </c>
      <c r="I57" s="66">
        <v>6.1432926306204534</v>
      </c>
      <c r="J57" s="66">
        <v>6.0271849024114736</v>
      </c>
      <c r="K57" s="66">
        <v>5.0919997844771876</v>
      </c>
      <c r="L57" s="66">
        <v>5.230142885842672</v>
      </c>
      <c r="M57" s="66">
        <v>7.1146261957154016</v>
      </c>
      <c r="N57" s="66">
        <v>6.3000456012418811</v>
      </c>
      <c r="O57" s="66">
        <v>5.5944643787761397</v>
      </c>
      <c r="P57" s="66">
        <v>4.6081222168949232</v>
      </c>
      <c r="Q57" s="66">
        <v>4.6996788654708297</v>
      </c>
      <c r="R57" s="66">
        <v>4.4269040549915681</v>
      </c>
      <c r="S57" s="66">
        <v>4.778297122149354</v>
      </c>
      <c r="T57" s="66">
        <v>4.7918305494298128</v>
      </c>
    </row>
    <row r="58" spans="1:20" ht="21">
      <c r="A58" s="64" t="s">
        <v>46</v>
      </c>
      <c r="B58" s="64"/>
      <c r="C58" s="63" t="s">
        <v>81</v>
      </c>
      <c r="D58" s="65" t="s">
        <v>86</v>
      </c>
      <c r="E58" s="65">
        <v>21.2129805746827</v>
      </c>
      <c r="F58" s="65">
        <v>22.696878252600211</v>
      </c>
      <c r="G58" s="65">
        <v>22.40513448230919</v>
      </c>
      <c r="H58" s="65">
        <v>20.493231985250819</v>
      </c>
      <c r="I58" s="65">
        <v>20.065096916742458</v>
      </c>
      <c r="J58" s="65">
        <v>18.93342537501174</v>
      </c>
      <c r="K58" s="65">
        <v>18.629267895430338</v>
      </c>
      <c r="L58" s="65">
        <v>19.16714148699446</v>
      </c>
      <c r="M58" s="65">
        <v>20.477691108396041</v>
      </c>
      <c r="N58" s="65">
        <v>21.607782289057798</v>
      </c>
      <c r="O58" s="65">
        <v>21.977116030261939</v>
      </c>
      <c r="P58" s="65">
        <v>21.892495179050108</v>
      </c>
      <c r="Q58" s="65">
        <v>21.777839274826469</v>
      </c>
      <c r="R58" s="65">
        <v>22.468537238136982</v>
      </c>
      <c r="S58" s="65">
        <v>22.817384296205489</v>
      </c>
      <c r="T58" s="65">
        <v>24.11157838577877</v>
      </c>
    </row>
    <row r="59" spans="1:20">
      <c r="A59" s="67" t="s">
        <v>101</v>
      </c>
      <c r="B59" s="67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</sheetData>
  <mergeCells count="11">
    <mergeCell ref="A7:C7"/>
    <mergeCell ref="D7:T7"/>
    <mergeCell ref="A8:C8"/>
    <mergeCell ref="D8:T8"/>
    <mergeCell ref="A9:C9"/>
    <mergeCell ref="D9:T9"/>
    <mergeCell ref="A10:C10"/>
    <mergeCell ref="D10:T10"/>
    <mergeCell ref="A11:C11"/>
    <mergeCell ref="D11:T11"/>
    <mergeCell ref="A12:C12"/>
  </mergeCells>
  <hyperlinks>
    <hyperlink ref="A6" r:id="rId1" tooltip="Click once to display linked information. Click and hold to select this cell." display="http://dotstat.oecd.org/OECDStat_Metadata/ShowMetadata.ashx?Dataset=LFS_SEXAGE_I_R&amp;ShowOnWeb=true&amp;Lang=en"/>
    <hyperlink ref="A59" r:id="rId2" tooltip="Click once to display linked information. Click and hold to select this cell." display="http://dotstat.oecd.org/"/>
    <hyperlink ref="A1" r:id="rId3" display="http://dx.doi.org/10.1787/pension_glance-2017-en"/>
    <hyperlink ref="A4" r:id="rId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>
      <selection activeCell="E1" sqref="E1"/>
    </sheetView>
  </sheetViews>
  <sheetFormatPr defaultRowHeight="12.75"/>
  <sheetData>
    <row r="1" spans="1:20" s="229" customFormat="1">
      <c r="A1" s="230" t="s">
        <v>122</v>
      </c>
    </row>
    <row r="2" spans="1:20" s="229" customFormat="1">
      <c r="A2" s="229" t="s">
        <v>123</v>
      </c>
      <c r="B2" s="229" t="s">
        <v>120</v>
      </c>
    </row>
    <row r="3" spans="1:20" s="229" customFormat="1">
      <c r="A3" s="229" t="s">
        <v>124</v>
      </c>
    </row>
    <row r="4" spans="1:20" s="229" customFormat="1">
      <c r="A4" s="230" t="s">
        <v>125</v>
      </c>
    </row>
    <row r="5" spans="1:20" s="229" customFormat="1"/>
    <row r="6" spans="1:20" ht="68.25">
      <c r="A6" s="70" t="s">
        <v>52</v>
      </c>
      <c r="B6" s="57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>
      <c r="A7" s="178" t="s">
        <v>80</v>
      </c>
      <c r="B7" s="179"/>
      <c r="C7" s="180"/>
      <c r="D7" s="181" t="s">
        <v>82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3"/>
    </row>
    <row r="8" spans="1:20">
      <c r="A8" s="178" t="s">
        <v>53</v>
      </c>
      <c r="B8" s="179"/>
      <c r="C8" s="180"/>
      <c r="D8" s="181" t="s">
        <v>54</v>
      </c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3"/>
    </row>
    <row r="9" spans="1:20">
      <c r="A9" s="178" t="s">
        <v>57</v>
      </c>
      <c r="B9" s="179"/>
      <c r="C9" s="180"/>
      <c r="D9" s="181" t="s">
        <v>94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3"/>
    </row>
    <row r="10" spans="1:20">
      <c r="A10" s="178" t="s">
        <v>55</v>
      </c>
      <c r="B10" s="179"/>
      <c r="C10" s="180"/>
      <c r="D10" s="181" t="s">
        <v>103</v>
      </c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3"/>
    </row>
    <row r="11" spans="1:20">
      <c r="A11" s="178" t="s">
        <v>59</v>
      </c>
      <c r="B11" s="179"/>
      <c r="C11" s="180"/>
      <c r="D11" s="181" t="s">
        <v>60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3"/>
    </row>
    <row r="12" spans="1:20">
      <c r="A12" s="184" t="s">
        <v>61</v>
      </c>
      <c r="B12" s="185"/>
      <c r="C12" s="186"/>
      <c r="D12" s="71" t="s">
        <v>62</v>
      </c>
      <c r="E12" s="71" t="s">
        <v>63</v>
      </c>
      <c r="F12" s="71" t="s">
        <v>64</v>
      </c>
      <c r="G12" s="71" t="s">
        <v>65</v>
      </c>
      <c r="H12" s="71" t="s">
        <v>66</v>
      </c>
      <c r="I12" s="71" t="s">
        <v>67</v>
      </c>
      <c r="J12" s="71" t="s">
        <v>68</v>
      </c>
      <c r="K12" s="71" t="s">
        <v>69</v>
      </c>
      <c r="L12" s="71" t="s">
        <v>70</v>
      </c>
      <c r="M12" s="71" t="s">
        <v>71</v>
      </c>
      <c r="N12" s="71" t="s">
        <v>72</v>
      </c>
      <c r="O12" s="71" t="s">
        <v>73</v>
      </c>
      <c r="P12" s="71" t="s">
        <v>74</v>
      </c>
      <c r="Q12" s="71" t="s">
        <v>75</v>
      </c>
      <c r="R12" s="71" t="s">
        <v>76</v>
      </c>
      <c r="S12" s="71" t="s">
        <v>77</v>
      </c>
      <c r="T12" s="71" t="s">
        <v>78</v>
      </c>
    </row>
    <row r="13" spans="1:20" ht="13.5">
      <c r="A13" s="72" t="s">
        <v>79</v>
      </c>
      <c r="B13" s="72"/>
      <c r="C13" s="73" t="s">
        <v>81</v>
      </c>
      <c r="D13" s="73" t="s">
        <v>81</v>
      </c>
      <c r="E13" s="73" t="s">
        <v>81</v>
      </c>
      <c r="F13" s="73" t="s">
        <v>81</v>
      </c>
      <c r="G13" s="73" t="s">
        <v>81</v>
      </c>
      <c r="H13" s="73" t="s">
        <v>81</v>
      </c>
      <c r="I13" s="73" t="s">
        <v>81</v>
      </c>
      <c r="J13" s="73" t="s">
        <v>81</v>
      </c>
      <c r="K13" s="73" t="s">
        <v>81</v>
      </c>
      <c r="L13" s="73" t="s">
        <v>81</v>
      </c>
      <c r="M13" s="73" t="s">
        <v>81</v>
      </c>
      <c r="N13" s="73" t="s">
        <v>81</v>
      </c>
      <c r="O13" s="73" t="s">
        <v>81</v>
      </c>
      <c r="P13" s="73" t="s">
        <v>81</v>
      </c>
      <c r="Q13" s="73" t="s">
        <v>81</v>
      </c>
      <c r="R13" s="73" t="s">
        <v>81</v>
      </c>
      <c r="S13" s="73" t="s">
        <v>81</v>
      </c>
      <c r="T13" s="73" t="s">
        <v>81</v>
      </c>
    </row>
    <row r="14" spans="1:20" ht="13.5">
      <c r="A14" s="74" t="s">
        <v>21</v>
      </c>
      <c r="B14" s="74"/>
      <c r="C14" s="73" t="s">
        <v>81</v>
      </c>
      <c r="D14" s="75">
        <v>48.243392467742773</v>
      </c>
      <c r="E14" s="75">
        <v>48.968723842604369</v>
      </c>
      <c r="F14" s="75">
        <v>50.648329956680882</v>
      </c>
      <c r="G14" s="75">
        <v>52.256970415824341</v>
      </c>
      <c r="H14" s="75">
        <v>53.609016571802563</v>
      </c>
      <c r="I14" s="75">
        <v>55.343326347301868</v>
      </c>
      <c r="J14" s="75">
        <v>57.269861547499147</v>
      </c>
      <c r="K14" s="75">
        <v>58.099104411172533</v>
      </c>
      <c r="L14" s="75">
        <v>58.853594509594267</v>
      </c>
      <c r="M14" s="75">
        <v>61.058554806162043</v>
      </c>
      <c r="N14" s="75">
        <v>62.644328037962168</v>
      </c>
      <c r="O14" s="75">
        <v>63.267645227145827</v>
      </c>
      <c r="P14" s="75">
        <v>63.651476382743191</v>
      </c>
      <c r="Q14" s="75">
        <v>63.880447940000103</v>
      </c>
      <c r="R14" s="75">
        <v>64.088004874240568</v>
      </c>
      <c r="S14" s="75">
        <v>64.902598598173938</v>
      </c>
      <c r="T14" s="75">
        <v>65.242734652864343</v>
      </c>
    </row>
    <row r="15" spans="1:20" ht="13.5">
      <c r="A15" s="74" t="s">
        <v>28</v>
      </c>
      <c r="B15" s="74"/>
      <c r="C15" s="73" t="s">
        <v>81</v>
      </c>
      <c r="D15" s="76">
        <v>29.820712129413149</v>
      </c>
      <c r="E15" s="76">
        <v>29.680458329365539</v>
      </c>
      <c r="F15" s="76">
        <v>30.926617524677759</v>
      </c>
      <c r="G15" s="76">
        <v>32.005860373771377</v>
      </c>
      <c r="H15" s="76">
        <v>28.337557218893441</v>
      </c>
      <c r="I15" s="76">
        <v>31.152637861073948</v>
      </c>
      <c r="J15" s="76">
        <v>34.345753623636213</v>
      </c>
      <c r="K15" s="76">
        <v>37.238593597280342</v>
      </c>
      <c r="L15" s="76">
        <v>39.682699541184121</v>
      </c>
      <c r="M15" s="76">
        <v>40.524853475205063</v>
      </c>
      <c r="N15" s="76">
        <v>42.235390499465659</v>
      </c>
      <c r="O15" s="76">
        <v>41.43335506675502</v>
      </c>
      <c r="P15" s="76">
        <v>43.10187101552814</v>
      </c>
      <c r="Q15" s="76">
        <v>45.470233389756586</v>
      </c>
      <c r="R15" s="76">
        <v>46.887890741868667</v>
      </c>
      <c r="S15" s="76">
        <v>48.572691095154923</v>
      </c>
      <c r="T15" s="76">
        <v>51.742319770093438</v>
      </c>
    </row>
    <row r="16" spans="1:20" ht="13.5">
      <c r="A16" s="74" t="s">
        <v>32</v>
      </c>
      <c r="B16" s="74"/>
      <c r="C16" s="73" t="s">
        <v>81</v>
      </c>
      <c r="D16" s="75">
        <v>27.113789381866528</v>
      </c>
      <c r="E16" s="75">
        <v>25.90727189549915</v>
      </c>
      <c r="F16" s="75">
        <v>27.686088051528159</v>
      </c>
      <c r="G16" s="75">
        <v>28.899398923727759</v>
      </c>
      <c r="H16" s="75">
        <v>31.1562329699712</v>
      </c>
      <c r="I16" s="75">
        <v>33.279299876640742</v>
      </c>
      <c r="J16" s="75">
        <v>33.592093597490283</v>
      </c>
      <c r="K16" s="75">
        <v>35.886276329449437</v>
      </c>
      <c r="L16" s="75">
        <v>36.086147918492557</v>
      </c>
      <c r="M16" s="75">
        <v>37.151754549692207</v>
      </c>
      <c r="N16" s="75">
        <v>39.15083359077839</v>
      </c>
      <c r="O16" s="75">
        <v>40.329529827626871</v>
      </c>
      <c r="P16" s="75">
        <v>41.35023535285071</v>
      </c>
      <c r="Q16" s="75">
        <v>44.097730001797551</v>
      </c>
      <c r="R16" s="75">
        <v>45.070341795525401</v>
      </c>
      <c r="S16" s="75">
        <v>46.639209860755642</v>
      </c>
      <c r="T16" s="75">
        <v>48.145605042740577</v>
      </c>
    </row>
    <row r="17" spans="1:20" ht="13.5">
      <c r="A17" s="74" t="s">
        <v>22</v>
      </c>
      <c r="B17" s="74"/>
      <c r="C17" s="73" t="s">
        <v>81</v>
      </c>
      <c r="D17" s="76">
        <v>50.887723738926049</v>
      </c>
      <c r="E17" s="76">
        <v>51.17217314346977</v>
      </c>
      <c r="F17" s="76">
        <v>53.383780746774342</v>
      </c>
      <c r="G17" s="76">
        <v>56.589026523415363</v>
      </c>
      <c r="H17" s="76">
        <v>57.30934745892101</v>
      </c>
      <c r="I17" s="76">
        <v>57.91493784164129</v>
      </c>
      <c r="J17" s="76">
        <v>58.606445871414607</v>
      </c>
      <c r="K17" s="76">
        <v>60.036647787077243</v>
      </c>
      <c r="L17" s="76">
        <v>60.466250721164862</v>
      </c>
      <c r="M17" s="76">
        <v>61.573662079946423</v>
      </c>
      <c r="N17" s="76">
        <v>62.163127523552127</v>
      </c>
      <c r="O17" s="76">
        <v>62.545631603871819</v>
      </c>
      <c r="P17" s="76">
        <v>63.340562720257047</v>
      </c>
      <c r="Q17" s="76">
        <v>64.389363775034639</v>
      </c>
      <c r="R17" s="76">
        <v>64.392406651694301</v>
      </c>
      <c r="S17" s="76">
        <v>64.808121759776128</v>
      </c>
      <c r="T17" s="76">
        <v>65.819352412775359</v>
      </c>
    </row>
    <row r="18" spans="1:20" ht="13.5">
      <c r="A18" s="74" t="s">
        <v>23</v>
      </c>
      <c r="B18" s="74"/>
      <c r="C18" s="73" t="s">
        <v>81</v>
      </c>
      <c r="D18" s="75">
        <v>51.257428592997442</v>
      </c>
      <c r="E18" s="75">
        <v>50.843850927138682</v>
      </c>
      <c r="F18" s="75">
        <v>50.460941361452583</v>
      </c>
      <c r="G18" s="75">
        <v>52.347754253194253</v>
      </c>
      <c r="H18" s="75">
        <v>53.262105220604496</v>
      </c>
      <c r="I18" s="75">
        <v>54.1278317809995</v>
      </c>
      <c r="J18" s="75">
        <v>56.269836847393492</v>
      </c>
      <c r="K18" s="75">
        <v>57.573368683248432</v>
      </c>
      <c r="L18" s="75">
        <v>58.95861011696082</v>
      </c>
      <c r="M18" s="75">
        <v>59.916977611818872</v>
      </c>
      <c r="N18" s="75">
        <v>60.640830798581312</v>
      </c>
      <c r="O18" s="75">
        <v>62.151424781697173</v>
      </c>
      <c r="P18" s="75">
        <v>64.979572285040362</v>
      </c>
      <c r="Q18" s="75">
        <v>65.876812898232757</v>
      </c>
      <c r="R18" s="75">
        <v>66.619588596112109</v>
      </c>
      <c r="S18" s="75">
        <v>66.529707068618009</v>
      </c>
      <c r="T18" s="75">
        <v>66.422939521149999</v>
      </c>
    </row>
    <row r="19" spans="1:20" ht="21">
      <c r="A19" s="74" t="s">
        <v>16</v>
      </c>
      <c r="B19" s="74"/>
      <c r="C19" s="73" t="s">
        <v>81</v>
      </c>
      <c r="D19" s="76">
        <v>38.234474593790303</v>
      </c>
      <c r="E19" s="76">
        <v>39.003097095032402</v>
      </c>
      <c r="F19" s="76">
        <v>42.517459824998319</v>
      </c>
      <c r="G19" s="76">
        <v>44.224240031583108</v>
      </c>
      <c r="H19" s="76">
        <v>45.054694621695532</v>
      </c>
      <c r="I19" s="76">
        <v>47.002204261572381</v>
      </c>
      <c r="J19" s="76">
        <v>47.7366842781665</v>
      </c>
      <c r="K19" s="76">
        <v>48.237977200746784</v>
      </c>
      <c r="L19" s="76">
        <v>49.531816007108212</v>
      </c>
      <c r="M19" s="76">
        <v>49.642981822314951</v>
      </c>
      <c r="N19" s="76">
        <v>49.729745681262877</v>
      </c>
      <c r="O19" s="76">
        <v>50.567681899631957</v>
      </c>
      <c r="P19" s="76">
        <v>52.430169619717113</v>
      </c>
      <c r="Q19" s="76">
        <v>54.811935634052944</v>
      </c>
      <c r="R19" s="76">
        <v>56.811517975686087</v>
      </c>
      <c r="S19" s="76">
        <v>57.992340407518959</v>
      </c>
      <c r="T19" s="76">
        <v>60.842630760996236</v>
      </c>
    </row>
    <row r="20" spans="1:20" ht="13.5">
      <c r="A20" s="74" t="s">
        <v>13</v>
      </c>
      <c r="B20" s="74"/>
      <c r="C20" s="73" t="s">
        <v>81</v>
      </c>
      <c r="D20" s="75">
        <v>58.240832796727538</v>
      </c>
      <c r="E20" s="75">
        <v>60.523906420714368</v>
      </c>
      <c r="F20" s="75">
        <v>60.409056072741599</v>
      </c>
      <c r="G20" s="75">
        <v>63.269164390508578</v>
      </c>
      <c r="H20" s="75">
        <v>63.884934378082612</v>
      </c>
      <c r="I20" s="75">
        <v>62.758469050209101</v>
      </c>
      <c r="J20" s="75">
        <v>63.155043991700921</v>
      </c>
      <c r="K20" s="75">
        <v>61.023882176916132</v>
      </c>
      <c r="L20" s="75">
        <v>59.930211810481147</v>
      </c>
      <c r="M20" s="75">
        <v>60.751566572621343</v>
      </c>
      <c r="N20" s="75">
        <v>61.815253489744123</v>
      </c>
      <c r="O20" s="75">
        <v>63.172900926045919</v>
      </c>
      <c r="P20" s="75">
        <v>64.379570752487609</v>
      </c>
      <c r="Q20" s="75">
        <v>64.992411070581298</v>
      </c>
      <c r="R20" s="75">
        <v>66.424232797950467</v>
      </c>
      <c r="S20" s="75">
        <v>67.632821273159891</v>
      </c>
      <c r="T20" s="75">
        <v>70.612277113897321</v>
      </c>
    </row>
    <row r="21" spans="1:20" ht="13.5">
      <c r="A21" s="74" t="s">
        <v>18</v>
      </c>
      <c r="B21" s="74"/>
      <c r="C21" s="73" t="s">
        <v>81</v>
      </c>
      <c r="D21" s="76">
        <v>48.309396948412228</v>
      </c>
      <c r="E21" s="76">
        <v>48.910167877323822</v>
      </c>
      <c r="F21" s="76">
        <v>54.445162634722323</v>
      </c>
      <c r="G21" s="76">
        <v>54.824323299477562</v>
      </c>
      <c r="H21" s="76">
        <v>55.715227403917531</v>
      </c>
      <c r="I21" s="76">
        <v>58.197821195494242</v>
      </c>
      <c r="J21" s="76">
        <v>60.70941477203101</v>
      </c>
      <c r="K21" s="76">
        <v>61.619856501976983</v>
      </c>
      <c r="L21" s="76">
        <v>64.72406730653708</v>
      </c>
      <c r="M21" s="76">
        <v>66.483543349674719</v>
      </c>
      <c r="N21" s="76">
        <v>64.282020306107441</v>
      </c>
      <c r="O21" s="76">
        <v>64.939603295719124</v>
      </c>
      <c r="P21" s="76">
        <v>64.95472596581844</v>
      </c>
      <c r="Q21" s="76">
        <v>66.566997400171999</v>
      </c>
      <c r="R21" s="76">
        <v>67.645649914418129</v>
      </c>
      <c r="S21" s="76">
        <v>68.637380131883745</v>
      </c>
      <c r="T21" s="76">
        <v>70.806094160838711</v>
      </c>
    </row>
    <row r="22" spans="1:20" ht="13.5">
      <c r="A22" s="74" t="s">
        <v>17</v>
      </c>
      <c r="B22" s="74"/>
      <c r="C22" s="73" t="s">
        <v>81</v>
      </c>
      <c r="D22" s="75">
        <v>46.630236794171218</v>
      </c>
      <c r="E22" s="75">
        <v>50.343642611683848</v>
      </c>
      <c r="F22" s="75">
        <v>52.032520325203258</v>
      </c>
      <c r="G22" s="75">
        <v>54.108527131782949</v>
      </c>
      <c r="H22" s="75">
        <v>54.977711738484402</v>
      </c>
      <c r="I22" s="75">
        <v>56.446991404011463</v>
      </c>
      <c r="J22" s="75">
        <v>58.414464534075108</v>
      </c>
      <c r="K22" s="75">
        <v>58.751696065128897</v>
      </c>
      <c r="L22" s="75">
        <v>59.711286089238847</v>
      </c>
      <c r="M22" s="75">
        <v>59.330759330759328</v>
      </c>
      <c r="N22" s="75">
        <v>60.176991150442483</v>
      </c>
      <c r="O22" s="75">
        <v>60.919540229885058</v>
      </c>
      <c r="P22" s="75">
        <v>62.225097024579547</v>
      </c>
      <c r="Q22" s="75">
        <v>62.86089238845144</v>
      </c>
      <c r="R22" s="75">
        <v>63.866666666666667</v>
      </c>
      <c r="S22" s="75">
        <v>65.275908479138621</v>
      </c>
      <c r="T22" s="75">
        <v>66.40249177841406</v>
      </c>
    </row>
    <row r="23" spans="1:20" ht="13.5">
      <c r="A23" s="74" t="s">
        <v>25</v>
      </c>
      <c r="B23" s="74"/>
      <c r="C23" s="73" t="s">
        <v>81</v>
      </c>
      <c r="D23" s="76">
        <v>37.258016315963367</v>
      </c>
      <c r="E23" s="76">
        <v>38.832673083692562</v>
      </c>
      <c r="F23" s="76">
        <v>41.710866824824713</v>
      </c>
      <c r="G23" s="76">
        <v>38.708511366938623</v>
      </c>
      <c r="H23" s="76">
        <v>39.776845832876297</v>
      </c>
      <c r="I23" s="76">
        <v>40.38116560566764</v>
      </c>
      <c r="J23" s="76">
        <v>40.095525011685432</v>
      </c>
      <c r="K23" s="76">
        <v>39.956271737510598</v>
      </c>
      <c r="L23" s="76">
        <v>39.758555711873868</v>
      </c>
      <c r="M23" s="76">
        <v>41.156629229485112</v>
      </c>
      <c r="N23" s="76">
        <v>42.153651140703268</v>
      </c>
      <c r="O23" s="76">
        <v>43.888396321850642</v>
      </c>
      <c r="P23" s="76">
        <v>47.403903261857813</v>
      </c>
      <c r="Q23" s="76">
        <v>49.038833447721608</v>
      </c>
      <c r="R23" s="76">
        <v>50.736922219281929</v>
      </c>
      <c r="S23" s="76">
        <v>52.618734644297682</v>
      </c>
      <c r="T23" s="76">
        <v>53.669002553001178</v>
      </c>
    </row>
    <row r="24" spans="1:20" ht="13.5">
      <c r="A24" s="74" t="s">
        <v>15</v>
      </c>
      <c r="B24" s="74"/>
      <c r="C24" s="73" t="s">
        <v>81</v>
      </c>
      <c r="D24" s="75">
        <v>42.915230266065592</v>
      </c>
      <c r="E24" s="75">
        <v>42.887105599124567</v>
      </c>
      <c r="F24" s="75">
        <v>43.31972536648729</v>
      </c>
      <c r="G24" s="75">
        <v>43.139273680269561</v>
      </c>
      <c r="H24" s="75">
        <v>47.763794772507261</v>
      </c>
      <c r="I24" s="75">
        <v>52.119470388997222</v>
      </c>
      <c r="J24" s="75">
        <v>54.911917098445592</v>
      </c>
      <c r="K24" s="75">
        <v>57.197439074762492</v>
      </c>
      <c r="L24" s="75">
        <v>58.738163853437626</v>
      </c>
      <c r="M24" s="75">
        <v>60.951112022137963</v>
      </c>
      <c r="N24" s="75">
        <v>62.5</v>
      </c>
      <c r="O24" s="75">
        <v>64.145880950014913</v>
      </c>
      <c r="P24" s="75">
        <v>65.422909618173037</v>
      </c>
      <c r="Q24" s="75">
        <v>67.470333396119798</v>
      </c>
      <c r="R24" s="75">
        <v>69.087712805329389</v>
      </c>
      <c r="S24" s="75">
        <v>69.426570192532267</v>
      </c>
      <c r="T24" s="75">
        <v>71.317884562866311</v>
      </c>
    </row>
    <row r="25" spans="1:20" ht="13.5">
      <c r="A25" s="74" t="s">
        <v>38</v>
      </c>
      <c r="B25" s="74"/>
      <c r="C25" s="73" t="s">
        <v>81</v>
      </c>
      <c r="D25" s="76">
        <v>40.524243300405118</v>
      </c>
      <c r="E25" s="76">
        <v>40.125654378486352</v>
      </c>
      <c r="F25" s="76">
        <v>41.298448925539539</v>
      </c>
      <c r="G25" s="76">
        <v>43.146583428164263</v>
      </c>
      <c r="H25" s="76">
        <v>41.720347299287887</v>
      </c>
      <c r="I25" s="76">
        <v>43.611714088206057</v>
      </c>
      <c r="J25" s="76">
        <v>44.172836091139636</v>
      </c>
      <c r="K25" s="76">
        <v>44.152078947043989</v>
      </c>
      <c r="L25" s="76">
        <v>44.404057201095533</v>
      </c>
      <c r="M25" s="76">
        <v>44.393178246471557</v>
      </c>
      <c r="N25" s="76">
        <v>45.183906164682988</v>
      </c>
      <c r="O25" s="76">
        <v>43.092463114838402</v>
      </c>
      <c r="P25" s="76">
        <v>42.122264631350852</v>
      </c>
      <c r="Q25" s="76">
        <v>42.436651384673887</v>
      </c>
      <c r="R25" s="76">
        <v>41.104584847546398</v>
      </c>
      <c r="S25" s="76">
        <v>41.61619326820076</v>
      </c>
      <c r="T25" s="76">
        <v>44.870984740207369</v>
      </c>
    </row>
    <row r="26" spans="1:20" ht="13.5">
      <c r="A26" s="74" t="s">
        <v>27</v>
      </c>
      <c r="B26" s="74"/>
      <c r="C26" s="73" t="s">
        <v>81</v>
      </c>
      <c r="D26" s="75">
        <v>22.581514702881179</v>
      </c>
      <c r="E26" s="75">
        <v>24.17963475638398</v>
      </c>
      <c r="F26" s="75">
        <v>26.397325066623061</v>
      </c>
      <c r="G26" s="75">
        <v>29.846474008243241</v>
      </c>
      <c r="H26" s="75">
        <v>32.037601612370743</v>
      </c>
      <c r="I26" s="75">
        <v>34.344793090404544</v>
      </c>
      <c r="J26" s="75">
        <v>34.534854480182958</v>
      </c>
      <c r="K26" s="75">
        <v>33.707596924433517</v>
      </c>
      <c r="L26" s="75">
        <v>32.56551000502489</v>
      </c>
      <c r="M26" s="75">
        <v>34.146889557212091</v>
      </c>
      <c r="N26" s="75">
        <v>36.483130501699257</v>
      </c>
      <c r="O26" s="75">
        <v>38.832812711302452</v>
      </c>
      <c r="P26" s="75">
        <v>39.453096586030703</v>
      </c>
      <c r="Q26" s="75">
        <v>41.234777750156368</v>
      </c>
      <c r="R26" s="75">
        <v>44.592370910189032</v>
      </c>
      <c r="S26" s="75">
        <v>48.084541174222082</v>
      </c>
      <c r="T26" s="75">
        <v>52.123183191980097</v>
      </c>
    </row>
    <row r="27" spans="1:20" ht="13.5">
      <c r="A27" s="74" t="s">
        <v>8</v>
      </c>
      <c r="B27" s="74"/>
      <c r="C27" s="73" t="s">
        <v>81</v>
      </c>
      <c r="D27" s="76">
        <v>85.693336999358422</v>
      </c>
      <c r="E27" s="76">
        <v>87.307911212293675</v>
      </c>
      <c r="F27" s="76">
        <v>88.435718809373014</v>
      </c>
      <c r="G27" s="76">
        <v>85.096673471838599</v>
      </c>
      <c r="H27" s="76">
        <v>84.345964134133752</v>
      </c>
      <c r="I27" s="76">
        <v>86.070754031672237</v>
      </c>
      <c r="J27" s="76">
        <v>86.254295532646054</v>
      </c>
      <c r="K27" s="76">
        <v>85.705865016209842</v>
      </c>
      <c r="L27" s="76">
        <v>84.675259193899095</v>
      </c>
      <c r="M27" s="76">
        <v>83.816831229174952</v>
      </c>
      <c r="N27" s="76">
        <v>84.160298370493052</v>
      </c>
      <c r="O27" s="76">
        <v>84.106805978812943</v>
      </c>
      <c r="P27" s="76">
        <v>82.794295830883513</v>
      </c>
      <c r="Q27" s="76">
        <v>84.336223196253755</v>
      </c>
      <c r="R27" s="76">
        <v>86.78342283316141</v>
      </c>
      <c r="S27" s="76">
        <v>87.302084862875489</v>
      </c>
      <c r="T27" s="76">
        <v>86.271488686423638</v>
      </c>
    </row>
    <row r="28" spans="1:20" ht="13.5">
      <c r="A28" s="74" t="s">
        <v>29</v>
      </c>
      <c r="B28" s="74"/>
      <c r="C28" s="73" t="s">
        <v>81</v>
      </c>
      <c r="D28" s="75">
        <v>46.504466179825002</v>
      </c>
      <c r="E28" s="75">
        <v>48.109865962545847</v>
      </c>
      <c r="F28" s="75">
        <v>49.16359514179463</v>
      </c>
      <c r="G28" s="75">
        <v>50.462208046728882</v>
      </c>
      <c r="H28" s="75">
        <v>50.932003434519523</v>
      </c>
      <c r="I28" s="75">
        <v>53.257289013925011</v>
      </c>
      <c r="J28" s="75">
        <v>54.556679449388362</v>
      </c>
      <c r="K28" s="75">
        <v>55.457579086850757</v>
      </c>
      <c r="L28" s="75">
        <v>55.857932831548737</v>
      </c>
      <c r="M28" s="75">
        <v>55.237665505353881</v>
      </c>
      <c r="N28" s="75">
        <v>55.366982670091978</v>
      </c>
      <c r="O28" s="75">
        <v>55.840208463847567</v>
      </c>
      <c r="P28" s="75">
        <v>55.118614776462572</v>
      </c>
      <c r="Q28" s="75">
        <v>56.92923207068624</v>
      </c>
      <c r="R28" s="75">
        <v>58.115400539495432</v>
      </c>
      <c r="S28" s="75">
        <v>60.077440560843677</v>
      </c>
      <c r="T28" s="75">
        <v>61.11665007089556</v>
      </c>
    </row>
    <row r="29" spans="1:20" ht="13.5">
      <c r="A29" s="74" t="s">
        <v>47</v>
      </c>
      <c r="B29" s="74"/>
      <c r="C29" s="73" t="s">
        <v>81</v>
      </c>
      <c r="D29" s="76">
        <v>50.906240907558377</v>
      </c>
      <c r="E29" s="76">
        <v>52.796802567245329</v>
      </c>
      <c r="F29" s="76">
        <v>53.461572524183921</v>
      </c>
      <c r="G29" s="76">
        <v>54.968554702594041</v>
      </c>
      <c r="H29" s="76">
        <v>56.889040966817959</v>
      </c>
      <c r="I29" s="76">
        <v>57.448772664732147</v>
      </c>
      <c r="J29" s="76">
        <v>59.666518651158341</v>
      </c>
      <c r="K29" s="76">
        <v>61.227899116352937</v>
      </c>
      <c r="L29" s="76">
        <v>61.88611023942768</v>
      </c>
      <c r="M29" s="76">
        <v>62.951040754351723</v>
      </c>
      <c r="N29" s="76">
        <v>63.691719609766707</v>
      </c>
      <c r="O29" s="76">
        <v>64.622186445515865</v>
      </c>
      <c r="P29" s="76">
        <v>66.301700490727427</v>
      </c>
      <c r="Q29" s="76">
        <v>67.607490326004367</v>
      </c>
      <c r="R29" s="76">
        <v>67.905821179618698</v>
      </c>
      <c r="S29" s="76">
        <v>68.94222688685737</v>
      </c>
      <c r="T29" s="76">
        <v>69.156691749642306</v>
      </c>
    </row>
    <row r="30" spans="1:20" ht="13.5">
      <c r="A30" s="74" t="s">
        <v>31</v>
      </c>
      <c r="B30" s="74"/>
      <c r="C30" s="73" t="s">
        <v>81</v>
      </c>
      <c r="D30" s="75">
        <v>28.953106800763749</v>
      </c>
      <c r="E30" s="75">
        <v>29.224703494248359</v>
      </c>
      <c r="F30" s="75">
        <v>30.147492625368731</v>
      </c>
      <c r="G30" s="75">
        <v>31.454163760370669</v>
      </c>
      <c r="H30" s="75">
        <v>31.884249948909591</v>
      </c>
      <c r="I30" s="75">
        <v>32.549710219745378</v>
      </c>
      <c r="J30" s="75">
        <v>33.405964272013179</v>
      </c>
      <c r="K30" s="75">
        <v>34.510706546718623</v>
      </c>
      <c r="L30" s="75">
        <v>35.412517066460197</v>
      </c>
      <c r="M30" s="75">
        <v>36.88061874768384</v>
      </c>
      <c r="N30" s="75">
        <v>37.871129175324192</v>
      </c>
      <c r="O30" s="75">
        <v>39.346201545123193</v>
      </c>
      <c r="P30" s="75">
        <v>42.536697400961707</v>
      </c>
      <c r="Q30" s="75">
        <v>45.284123318986673</v>
      </c>
      <c r="R30" s="75">
        <v>48.91713264952142</v>
      </c>
      <c r="S30" s="75">
        <v>51.072101331001022</v>
      </c>
      <c r="T30" s="75">
        <v>53.400264245758542</v>
      </c>
    </row>
    <row r="31" spans="1:20" ht="13.5">
      <c r="A31" s="74" t="s">
        <v>14</v>
      </c>
      <c r="B31" s="74"/>
      <c r="C31" s="73" t="s">
        <v>81</v>
      </c>
      <c r="D31" s="76">
        <v>66.484184914841848</v>
      </c>
      <c r="E31" s="76">
        <v>65.820433436532511</v>
      </c>
      <c r="F31" s="76">
        <v>65.403128760529484</v>
      </c>
      <c r="G31" s="76">
        <v>65.780346820809243</v>
      </c>
      <c r="H31" s="76">
        <v>65.968008825151685</v>
      </c>
      <c r="I31" s="76">
        <v>66.595059076262089</v>
      </c>
      <c r="J31" s="76">
        <v>67.340425531914889</v>
      </c>
      <c r="K31" s="76">
        <v>68.429402432575358</v>
      </c>
      <c r="L31" s="76">
        <v>68.809776833156221</v>
      </c>
      <c r="M31" s="76">
        <v>68.67599569429494</v>
      </c>
      <c r="N31" s="76">
        <v>68.672756582482535</v>
      </c>
      <c r="O31" s="76">
        <v>68.158925573587013</v>
      </c>
      <c r="P31" s="76">
        <v>68.226332970620234</v>
      </c>
      <c r="Q31" s="76">
        <v>69.441277080957803</v>
      </c>
      <c r="R31" s="76">
        <v>70.97735399284862</v>
      </c>
      <c r="S31" s="76">
        <v>72.198142414860683</v>
      </c>
      <c r="T31" s="76">
        <v>73.580089342693043</v>
      </c>
    </row>
    <row r="32" spans="1:20" ht="13.5">
      <c r="A32" s="74" t="s">
        <v>20</v>
      </c>
      <c r="B32" s="74"/>
      <c r="C32" s="73" t="s">
        <v>81</v>
      </c>
      <c r="D32" s="75">
        <v>59.548533912270152</v>
      </c>
      <c r="E32" s="75">
        <v>59.668793758234948</v>
      </c>
      <c r="F32" s="75">
        <v>60.538366180079443</v>
      </c>
      <c r="G32" s="75">
        <v>59.001135634227019</v>
      </c>
      <c r="H32" s="75">
        <v>59.795607740813217</v>
      </c>
      <c r="I32" s="75">
        <v>60.224122539115733</v>
      </c>
      <c r="J32" s="75">
        <v>60.700389105058363</v>
      </c>
      <c r="K32" s="75">
        <v>61.955793703951777</v>
      </c>
      <c r="L32" s="75">
        <v>61.842392490722553</v>
      </c>
      <c r="M32" s="75">
        <v>61.828069441539427</v>
      </c>
      <c r="N32" s="75">
        <v>62.717908082408883</v>
      </c>
      <c r="O32" s="75">
        <v>63.72029438753534</v>
      </c>
      <c r="P32" s="75">
        <v>64.71059091394217</v>
      </c>
      <c r="Q32" s="75">
        <v>65.676086020382556</v>
      </c>
      <c r="R32" s="75">
        <v>67.321055433879991</v>
      </c>
      <c r="S32" s="75">
        <v>67.829907081667315</v>
      </c>
      <c r="T32" s="75">
        <v>68.015994484948621</v>
      </c>
    </row>
    <row r="33" spans="1:20" ht="13.5">
      <c r="A33" s="74" t="s">
        <v>83</v>
      </c>
      <c r="B33" s="74"/>
      <c r="C33" s="73" t="s">
        <v>81</v>
      </c>
      <c r="D33" s="76">
        <v>39.755298148021829</v>
      </c>
      <c r="E33" s="76">
        <v>41.508746433540352</v>
      </c>
      <c r="F33" s="76">
        <v>46.392893089880801</v>
      </c>
      <c r="G33" s="76">
        <v>47.401272095232137</v>
      </c>
      <c r="H33" s="76">
        <v>51.545355440558623</v>
      </c>
      <c r="I33" s="76">
        <v>53.075774396413401</v>
      </c>
      <c r="J33" s="76">
        <v>57.257029517616189</v>
      </c>
      <c r="K33" s="76">
        <v>60.717523674432741</v>
      </c>
      <c r="L33" s="76">
        <v>63.026543398583492</v>
      </c>
      <c r="M33" s="76">
        <v>60.896921705791229</v>
      </c>
      <c r="N33" s="76">
        <v>56.886044836701217</v>
      </c>
      <c r="O33" s="76">
        <v>59.419708322591688</v>
      </c>
      <c r="P33" s="76">
        <v>61.83752824094254</v>
      </c>
      <c r="Q33" s="76">
        <v>61.255459932585218</v>
      </c>
      <c r="R33" s="76">
        <v>62.554582512135347</v>
      </c>
      <c r="S33" s="76">
        <v>65.487606303498907</v>
      </c>
      <c r="T33" s="76">
        <v>67.563697300879824</v>
      </c>
    </row>
    <row r="34" spans="1:20" ht="21">
      <c r="A34" s="74" t="s">
        <v>33</v>
      </c>
      <c r="B34" s="74"/>
      <c r="C34" s="73" t="s">
        <v>81</v>
      </c>
      <c r="D34" s="75">
        <v>27.592028364747911</v>
      </c>
      <c r="E34" s="75">
        <v>24.907041135070749</v>
      </c>
      <c r="F34" s="75">
        <v>27.92645913141418</v>
      </c>
      <c r="G34" s="75">
        <v>30.711581518836311</v>
      </c>
      <c r="H34" s="75">
        <v>30.850992883263089</v>
      </c>
      <c r="I34" s="75">
        <v>32.39522733450444</v>
      </c>
      <c r="J34" s="75">
        <v>33.632955828160782</v>
      </c>
      <c r="K34" s="75">
        <v>32.711035650083922</v>
      </c>
      <c r="L34" s="75">
        <v>35.101553819608093</v>
      </c>
      <c r="M34" s="75">
        <v>39.383383234280259</v>
      </c>
      <c r="N34" s="75">
        <v>40.56765220813628</v>
      </c>
      <c r="O34" s="75">
        <v>40.40207159201821</v>
      </c>
      <c r="P34" s="75">
        <v>41.886343371020907</v>
      </c>
      <c r="Q34" s="75">
        <v>42.46577485343424</v>
      </c>
      <c r="R34" s="75">
        <v>44.450094344146343</v>
      </c>
      <c r="S34" s="75">
        <v>40.347910346383657</v>
      </c>
      <c r="T34" s="75">
        <v>40.393639357389297</v>
      </c>
    </row>
    <row r="35" spans="1:20" ht="13.5">
      <c r="A35" s="74" t="s">
        <v>30</v>
      </c>
      <c r="B35" s="74"/>
      <c r="C35" s="73" t="s">
        <v>81</v>
      </c>
      <c r="D35" s="76">
        <v>52.41871099406211</v>
      </c>
      <c r="E35" s="76">
        <v>51.709927186149187</v>
      </c>
      <c r="F35" s="76">
        <v>52.940366956260483</v>
      </c>
      <c r="G35" s="76">
        <v>53.455813493553997</v>
      </c>
      <c r="H35" s="76">
        <v>54.539098211072996</v>
      </c>
      <c r="I35" s="76">
        <v>54.270224532555979</v>
      </c>
      <c r="J35" s="76">
        <v>56.016775501344519</v>
      </c>
      <c r="K35" s="76">
        <v>55.588674598775683</v>
      </c>
      <c r="L35" s="76">
        <v>54.96413470412493</v>
      </c>
      <c r="M35" s="76">
        <v>55.114031952821513</v>
      </c>
      <c r="N35" s="76">
        <v>55.15574059512749</v>
      </c>
      <c r="O35" s="76">
        <v>55.419789300936962</v>
      </c>
      <c r="P35" s="76">
        <v>56.584949404378492</v>
      </c>
      <c r="Q35" s="76">
        <v>56.507935005757552</v>
      </c>
      <c r="R35" s="76">
        <v>56.430720557853839</v>
      </c>
      <c r="S35" s="76">
        <v>56.072767345457962</v>
      </c>
      <c r="T35" s="76">
        <v>56.106556661214327</v>
      </c>
    </row>
    <row r="36" spans="1:20" ht="21">
      <c r="A36" s="74" t="s">
        <v>48</v>
      </c>
      <c r="B36" s="74"/>
      <c r="C36" s="73" t="s">
        <v>81</v>
      </c>
      <c r="D36" s="75">
        <v>38.451856513530522</v>
      </c>
      <c r="E36" s="75">
        <v>37.876960193003619</v>
      </c>
      <c r="F36" s="75">
        <v>42.669709070165432</v>
      </c>
      <c r="G36" s="75">
        <v>43.838604143947663</v>
      </c>
      <c r="H36" s="75">
        <v>45.492883500263567</v>
      </c>
      <c r="I36" s="75">
        <v>46.89584402257568</v>
      </c>
      <c r="J36" s="75">
        <v>47.797797797797799</v>
      </c>
      <c r="K36" s="75">
        <v>50.830889540566957</v>
      </c>
      <c r="L36" s="75">
        <v>53.544061302681989</v>
      </c>
      <c r="M36" s="75">
        <v>55.115511551155123</v>
      </c>
      <c r="N36" s="75">
        <v>56.287703016241302</v>
      </c>
      <c r="O36" s="75">
        <v>58.50277264325323</v>
      </c>
      <c r="P36" s="75">
        <v>61.473288094973597</v>
      </c>
      <c r="Q36" s="75">
        <v>64.118278956950519</v>
      </c>
      <c r="R36" s="75">
        <v>65.410747905159823</v>
      </c>
      <c r="S36" s="75">
        <v>67.133597961053908</v>
      </c>
      <c r="T36" s="75">
        <v>68.365552147981717</v>
      </c>
    </row>
    <row r="37" spans="1:20" ht="21">
      <c r="A37" s="74" t="s">
        <v>11</v>
      </c>
      <c r="B37" s="74"/>
      <c r="C37" s="73" t="s">
        <v>81</v>
      </c>
      <c r="D37" s="76">
        <v>59.68555370942137</v>
      </c>
      <c r="E37" s="76">
        <v>62.57142921856471</v>
      </c>
      <c r="F37" s="76">
        <v>65.372079683193647</v>
      </c>
      <c r="G37" s="76">
        <v>66.761586002523686</v>
      </c>
      <c r="H37" s="76">
        <v>68.762423657944666</v>
      </c>
      <c r="I37" s="76">
        <v>70.876350169254408</v>
      </c>
      <c r="J37" s="76">
        <v>71.485285961356524</v>
      </c>
      <c r="K37" s="76">
        <v>72.867862631651079</v>
      </c>
      <c r="L37" s="76">
        <v>73.085387424816929</v>
      </c>
      <c r="M37" s="76">
        <v>74.364451050157371</v>
      </c>
      <c r="N37" s="76">
        <v>75.794063204505377</v>
      </c>
      <c r="O37" s="76">
        <v>76.178910181614484</v>
      </c>
      <c r="P37" s="76">
        <v>76.97210973804809</v>
      </c>
      <c r="Q37" s="76">
        <v>77.440217967104331</v>
      </c>
      <c r="R37" s="76">
        <v>78.72340357370372</v>
      </c>
      <c r="S37" s="76">
        <v>78.106285792321401</v>
      </c>
      <c r="T37" s="76">
        <v>78.58181679698852</v>
      </c>
    </row>
    <row r="38" spans="1:20" ht="13.5">
      <c r="A38" s="74" t="s">
        <v>12</v>
      </c>
      <c r="B38" s="74"/>
      <c r="C38" s="73" t="s">
        <v>81</v>
      </c>
      <c r="D38" s="75">
        <v>68.036529680365305</v>
      </c>
      <c r="E38" s="75">
        <v>68.454935622317592</v>
      </c>
      <c r="F38" s="75">
        <v>69.672131147540981</v>
      </c>
      <c r="G38" s="75">
        <v>69.548133595284881</v>
      </c>
      <c r="H38" s="75">
        <v>68.761904761904759</v>
      </c>
      <c r="I38" s="75">
        <v>68.827846872468172</v>
      </c>
      <c r="J38" s="75">
        <v>68.213245997088805</v>
      </c>
      <c r="K38" s="75">
        <v>69.689440993788807</v>
      </c>
      <c r="L38" s="75">
        <v>69.984393965666726</v>
      </c>
      <c r="M38" s="75">
        <v>69.501114349391386</v>
      </c>
      <c r="N38" s="75">
        <v>69.604347087790799</v>
      </c>
      <c r="O38" s="75">
        <v>70.454929815660421</v>
      </c>
      <c r="P38" s="75">
        <v>71.795738924585734</v>
      </c>
      <c r="Q38" s="75">
        <v>72.024208953854426</v>
      </c>
      <c r="R38" s="75">
        <v>73.141046393110258</v>
      </c>
      <c r="S38" s="75">
        <v>73.432343234323426</v>
      </c>
      <c r="T38" s="75">
        <v>74.121302144579531</v>
      </c>
    </row>
    <row r="39" spans="1:20" ht="13.5">
      <c r="A39" s="74" t="s">
        <v>35</v>
      </c>
      <c r="B39" s="74"/>
      <c r="C39" s="73" t="s">
        <v>81</v>
      </c>
      <c r="D39" s="76">
        <v>31.346444780635402</v>
      </c>
      <c r="E39" s="76">
        <v>32.106824925816028</v>
      </c>
      <c r="F39" s="76">
        <v>31.174936222661739</v>
      </c>
      <c r="G39" s="76">
        <v>32.191213042276871</v>
      </c>
      <c r="H39" s="76">
        <v>31.67504630854723</v>
      </c>
      <c r="I39" s="76">
        <v>32.789115646258502</v>
      </c>
      <c r="J39" s="76">
        <v>30.655422399763282</v>
      </c>
      <c r="K39" s="76">
        <v>31.847222869934239</v>
      </c>
      <c r="L39" s="76">
        <v>33.345834804094601</v>
      </c>
      <c r="M39" s="76">
        <v>34.498849131617497</v>
      </c>
      <c r="N39" s="76">
        <v>36.698605749034833</v>
      </c>
      <c r="O39" s="76">
        <v>39.631274391064451</v>
      </c>
      <c r="P39" s="76">
        <v>41.764761100159582</v>
      </c>
      <c r="Q39" s="76">
        <v>43.979300003749763</v>
      </c>
      <c r="R39" s="76">
        <v>45.554862281782597</v>
      </c>
      <c r="S39" s="76">
        <v>46.874376760476864</v>
      </c>
      <c r="T39" s="76">
        <v>48.279197829551592</v>
      </c>
    </row>
    <row r="40" spans="1:20" ht="13.5">
      <c r="A40" s="74" t="s">
        <v>34</v>
      </c>
      <c r="B40" s="74"/>
      <c r="C40" s="73" t="s">
        <v>81</v>
      </c>
      <c r="D40" s="75">
        <v>52.518891094724502</v>
      </c>
      <c r="E40" s="75">
        <v>51.909148657427131</v>
      </c>
      <c r="F40" s="75">
        <v>53.431113526912803</v>
      </c>
      <c r="G40" s="75">
        <v>53.958917232817029</v>
      </c>
      <c r="H40" s="75">
        <v>53.160944358508473</v>
      </c>
      <c r="I40" s="75">
        <v>53.67928472086502</v>
      </c>
      <c r="J40" s="75">
        <v>53.431045265791752</v>
      </c>
      <c r="K40" s="75">
        <v>54.602424637640091</v>
      </c>
      <c r="L40" s="75">
        <v>54.300774174846353</v>
      </c>
      <c r="M40" s="75">
        <v>53.788595424173188</v>
      </c>
      <c r="N40" s="75">
        <v>54.292810983049307</v>
      </c>
      <c r="O40" s="75">
        <v>53.587048588396343</v>
      </c>
      <c r="P40" s="75">
        <v>53.312110550468262</v>
      </c>
      <c r="Q40" s="75">
        <v>54.364482660229562</v>
      </c>
      <c r="R40" s="75">
        <v>55.267677776686057</v>
      </c>
      <c r="S40" s="75">
        <v>57.009346101800361</v>
      </c>
      <c r="T40" s="75">
        <v>58.474201222152033</v>
      </c>
    </row>
    <row r="41" spans="1:20" ht="21">
      <c r="A41" s="74" t="s">
        <v>26</v>
      </c>
      <c r="B41" s="74"/>
      <c r="C41" s="73" t="s">
        <v>81</v>
      </c>
      <c r="D41" s="76">
        <v>24.329501915708811</v>
      </c>
      <c r="E41" s="76">
        <v>25.41622760800843</v>
      </c>
      <c r="F41" s="76">
        <v>26.99049630411827</v>
      </c>
      <c r="G41" s="76">
        <v>28.48996832101372</v>
      </c>
      <c r="H41" s="76">
        <v>31.682389937106919</v>
      </c>
      <c r="I41" s="76">
        <v>35.056818181818187</v>
      </c>
      <c r="J41" s="76">
        <v>36.797000535618643</v>
      </c>
      <c r="K41" s="76">
        <v>38.810340675487502</v>
      </c>
      <c r="L41" s="76">
        <v>42.006838765017157</v>
      </c>
      <c r="M41" s="76">
        <v>42.926464862606323</v>
      </c>
      <c r="N41" s="76">
        <v>45.224539789336887</v>
      </c>
      <c r="O41" s="76">
        <v>45.937540777965303</v>
      </c>
      <c r="P41" s="76">
        <v>48.497217646710212</v>
      </c>
      <c r="Q41" s="76">
        <v>49.476405546735847</v>
      </c>
      <c r="R41" s="76">
        <v>50.060827216707281</v>
      </c>
      <c r="S41" s="76">
        <v>51.78305096582919</v>
      </c>
      <c r="T41" s="76">
        <v>53.876229657030152</v>
      </c>
    </row>
    <row r="42" spans="1:20" ht="13.5">
      <c r="A42" s="74" t="s">
        <v>37</v>
      </c>
      <c r="B42" s="74"/>
      <c r="C42" s="73" t="s">
        <v>81</v>
      </c>
      <c r="D42" s="75">
        <v>24.01835297899752</v>
      </c>
      <c r="E42" s="75">
        <v>26.501975371624329</v>
      </c>
      <c r="F42" s="75">
        <v>25.21937254361324</v>
      </c>
      <c r="G42" s="75">
        <v>24.268329852547499</v>
      </c>
      <c r="H42" s="75">
        <v>29.933591480025019</v>
      </c>
      <c r="I42" s="75">
        <v>32.062119072054557</v>
      </c>
      <c r="J42" s="75">
        <v>33.402305118611302</v>
      </c>
      <c r="K42" s="75">
        <v>34.586571846964418</v>
      </c>
      <c r="L42" s="75">
        <v>34.156620051912192</v>
      </c>
      <c r="M42" s="75">
        <v>36.897776848112578</v>
      </c>
      <c r="N42" s="75">
        <v>36.478038979310448</v>
      </c>
      <c r="O42" s="75">
        <v>33.297750971916876</v>
      </c>
      <c r="P42" s="75">
        <v>35.05106735398742</v>
      </c>
      <c r="Q42" s="75">
        <v>36.014737973426499</v>
      </c>
      <c r="R42" s="75">
        <v>38.403447686215202</v>
      </c>
      <c r="S42" s="75">
        <v>39.669159061517071</v>
      </c>
      <c r="T42" s="75">
        <v>41.19004323874622</v>
      </c>
    </row>
    <row r="43" spans="1:20" ht="13.5">
      <c r="A43" s="74" t="s">
        <v>36</v>
      </c>
      <c r="B43" s="74"/>
      <c r="C43" s="73" t="s">
        <v>81</v>
      </c>
      <c r="D43" s="76">
        <v>40.891086610994783</v>
      </c>
      <c r="E43" s="76">
        <v>41.868175699257122</v>
      </c>
      <c r="F43" s="76">
        <v>43.012961899353293</v>
      </c>
      <c r="G43" s="76">
        <v>43.997575730208382</v>
      </c>
      <c r="H43" s="76">
        <v>44.449552137541303</v>
      </c>
      <c r="I43" s="76">
        <v>45.978569310320367</v>
      </c>
      <c r="J43" s="76">
        <v>46.804686024024242</v>
      </c>
      <c r="K43" s="76">
        <v>47.358616341419577</v>
      </c>
      <c r="L43" s="76">
        <v>49.082598454569002</v>
      </c>
      <c r="M43" s="76">
        <v>50.008251940922101</v>
      </c>
      <c r="N43" s="76">
        <v>50.749708391593927</v>
      </c>
      <c r="O43" s="76">
        <v>52.406363902276318</v>
      </c>
      <c r="P43" s="76">
        <v>53.511075534055713</v>
      </c>
      <c r="Q43" s="76">
        <v>54.066935434748309</v>
      </c>
      <c r="R43" s="76">
        <v>55.392130629058187</v>
      </c>
      <c r="S43" s="76">
        <v>57.635043824991392</v>
      </c>
      <c r="T43" s="76">
        <v>59.159820366931157</v>
      </c>
    </row>
    <row r="44" spans="1:20" ht="13.5">
      <c r="A44" s="74" t="s">
        <v>10</v>
      </c>
      <c r="B44" s="74"/>
      <c r="C44" s="73" t="s">
        <v>81</v>
      </c>
      <c r="D44" s="75">
        <v>69.299111549851915</v>
      </c>
      <c r="E44" s="75">
        <v>70.471698113207552</v>
      </c>
      <c r="F44" s="75">
        <v>71.739130434782609</v>
      </c>
      <c r="G44" s="75">
        <v>72.480280455740569</v>
      </c>
      <c r="H44" s="75">
        <v>73.140954495005545</v>
      </c>
      <c r="I44" s="75">
        <v>72.825359652057557</v>
      </c>
      <c r="J44" s="75">
        <v>72.979195789819912</v>
      </c>
      <c r="K44" s="75">
        <v>73.005482366418477</v>
      </c>
      <c r="L44" s="75">
        <v>73.013272161232194</v>
      </c>
      <c r="M44" s="75">
        <v>73.967017334921252</v>
      </c>
      <c r="N44" s="75">
        <v>74.89739509171622</v>
      </c>
      <c r="O44" s="75">
        <v>76.198557488332625</v>
      </c>
      <c r="P44" s="75">
        <v>77.071704594246455</v>
      </c>
      <c r="Q44" s="75">
        <v>77.664092509566018</v>
      </c>
      <c r="R44" s="75">
        <v>78.437882077956445</v>
      </c>
      <c r="S44" s="75">
        <v>78.854587461595088</v>
      </c>
      <c r="T44" s="75">
        <v>79.752932049648635</v>
      </c>
    </row>
    <row r="45" spans="1:20" ht="21">
      <c r="A45" s="74" t="s">
        <v>9</v>
      </c>
      <c r="B45" s="74"/>
      <c r="C45" s="73" t="s">
        <v>81</v>
      </c>
      <c r="D45" s="76">
        <v>65.086393063860854</v>
      </c>
      <c r="E45" s="76">
        <v>68.242600980914631</v>
      </c>
      <c r="F45" s="76">
        <v>65.90777708654862</v>
      </c>
      <c r="G45" s="76">
        <v>67.434782510316879</v>
      </c>
      <c r="H45" s="76">
        <v>67.40021415845294</v>
      </c>
      <c r="I45" s="76">
        <v>67.647087256815752</v>
      </c>
      <c r="J45" s="76">
        <v>67.746290685362126</v>
      </c>
      <c r="K45" s="76">
        <v>69.313389332641208</v>
      </c>
      <c r="L45" s="76">
        <v>70.211591461283987</v>
      </c>
      <c r="M45" s="76">
        <v>70.168418902577187</v>
      </c>
      <c r="N45" s="76">
        <v>68.610198597592642</v>
      </c>
      <c r="O45" s="76">
        <v>69.900204040778036</v>
      </c>
      <c r="P45" s="76">
        <v>70.600620612024684</v>
      </c>
      <c r="Q45" s="76">
        <v>71.604483573847659</v>
      </c>
      <c r="R45" s="76">
        <v>71.617985521320819</v>
      </c>
      <c r="S45" s="76">
        <v>73.22914597586508</v>
      </c>
      <c r="T45" s="76">
        <v>74.314463934679495</v>
      </c>
    </row>
    <row r="46" spans="1:20" ht="13.5">
      <c r="A46" s="74" t="s">
        <v>39</v>
      </c>
      <c r="B46" s="74"/>
      <c r="C46" s="73" t="s">
        <v>81</v>
      </c>
      <c r="D46" s="75">
        <v>37.203495630461923</v>
      </c>
      <c r="E46" s="75">
        <v>36.752767527675282</v>
      </c>
      <c r="F46" s="75">
        <v>36.584182435710822</v>
      </c>
      <c r="G46" s="75">
        <v>33.969465648854957</v>
      </c>
      <c r="H46" s="75">
        <v>30.579881656804741</v>
      </c>
      <c r="I46" s="75">
        <v>29.093400319707701</v>
      </c>
      <c r="J46" s="75">
        <v>28.841919859092911</v>
      </c>
      <c r="K46" s="75">
        <v>28.28989192625556</v>
      </c>
      <c r="L46" s="75">
        <v>28.932870842685169</v>
      </c>
      <c r="M46" s="75">
        <v>30.12658227848101</v>
      </c>
      <c r="N46" s="75">
        <v>31.39122315592904</v>
      </c>
      <c r="O46" s="75">
        <v>32.977017637626943</v>
      </c>
      <c r="P46" s="75">
        <v>33.3956492182189</v>
      </c>
      <c r="Q46" s="75">
        <v>33.230268510984537</v>
      </c>
      <c r="R46" s="75">
        <v>33.406318423522052</v>
      </c>
      <c r="S46" s="75">
        <v>34.16402356139556</v>
      </c>
      <c r="T46" s="75">
        <v>35.624001162283889</v>
      </c>
    </row>
    <row r="47" spans="1:20" ht="21">
      <c r="A47" s="74" t="s">
        <v>19</v>
      </c>
      <c r="B47" s="74"/>
      <c r="C47" s="73" t="s">
        <v>81</v>
      </c>
      <c r="D47" s="76">
        <v>52.706037177167303</v>
      </c>
      <c r="E47" s="76">
        <v>53.910659571036931</v>
      </c>
      <c r="F47" s="76">
        <v>55.293516614749187</v>
      </c>
      <c r="G47" s="76">
        <v>57.63849786571059</v>
      </c>
      <c r="H47" s="76">
        <v>57.916285125474197</v>
      </c>
      <c r="I47" s="76">
        <v>58.198330490332062</v>
      </c>
      <c r="J47" s="76">
        <v>59.020905000312247</v>
      </c>
      <c r="K47" s="76">
        <v>59.200739397022133</v>
      </c>
      <c r="L47" s="76">
        <v>59.833708430248898</v>
      </c>
      <c r="M47" s="76">
        <v>60.361413680587297</v>
      </c>
      <c r="N47" s="76">
        <v>59.771425670646792</v>
      </c>
      <c r="O47" s="76">
        <v>59.58943563546071</v>
      </c>
      <c r="P47" s="76">
        <v>61.023187124720152</v>
      </c>
      <c r="Q47" s="76">
        <v>62.594549912622767</v>
      </c>
      <c r="R47" s="76">
        <v>63.518628455679263</v>
      </c>
      <c r="S47" s="76">
        <v>63.983775046111653</v>
      </c>
      <c r="T47" s="76">
        <v>65.95306586001891</v>
      </c>
    </row>
    <row r="48" spans="1:20" ht="21">
      <c r="A48" s="74" t="s">
        <v>24</v>
      </c>
      <c r="B48" s="74"/>
      <c r="C48" s="73" t="s">
        <v>81</v>
      </c>
      <c r="D48" s="75">
        <v>59.24886504333471</v>
      </c>
      <c r="E48" s="75">
        <v>60.385430410619321</v>
      </c>
      <c r="F48" s="75">
        <v>61.90783480109323</v>
      </c>
      <c r="G48" s="75">
        <v>62.438690132717831</v>
      </c>
      <c r="H48" s="75">
        <v>62.284311352398078</v>
      </c>
      <c r="I48" s="75">
        <v>62.917288247969502</v>
      </c>
      <c r="J48" s="75">
        <v>63.694023904382469</v>
      </c>
      <c r="K48" s="75">
        <v>63.773283334357899</v>
      </c>
      <c r="L48" s="75">
        <v>64.541654225141826</v>
      </c>
      <c r="M48" s="75">
        <v>64.917796365734063</v>
      </c>
      <c r="N48" s="75">
        <v>64.921276299289403</v>
      </c>
      <c r="O48" s="75">
        <v>64.249601211236381</v>
      </c>
      <c r="P48" s="75">
        <v>64.484981340849188</v>
      </c>
      <c r="Q48" s="75">
        <v>64.367904461700107</v>
      </c>
      <c r="R48" s="75">
        <v>64.131774173267956</v>
      </c>
      <c r="S48" s="75">
        <v>63.933093560624719</v>
      </c>
      <c r="T48" s="75">
        <v>64.067492979568115</v>
      </c>
    </row>
    <row r="49" spans="1:20" ht="21">
      <c r="A49" s="74" t="s">
        <v>84</v>
      </c>
      <c r="B49" s="74"/>
      <c r="C49" s="73" t="s">
        <v>81</v>
      </c>
      <c r="D49" s="76">
        <v>50.293932075423513</v>
      </c>
      <c r="E49" s="76">
        <v>50.744081922408512</v>
      </c>
      <c r="F49" s="76">
        <v>51.890384810990163</v>
      </c>
      <c r="G49" s="76">
        <v>52.520440140920009</v>
      </c>
      <c r="H49" s="76">
        <v>53.211755709447587</v>
      </c>
      <c r="I49" s="76">
        <v>54.21979572900193</v>
      </c>
      <c r="J49" s="76">
        <v>55.059150982197032</v>
      </c>
      <c r="K49" s="76">
        <v>55.687890785027903</v>
      </c>
      <c r="L49" s="76">
        <v>56.272630643736278</v>
      </c>
      <c r="M49" s="76">
        <v>56.896522385211959</v>
      </c>
      <c r="N49" s="76">
        <v>57.382345551390479</v>
      </c>
      <c r="O49" s="76">
        <v>57.729284225401642</v>
      </c>
      <c r="P49" s="76">
        <v>58.798074816031622</v>
      </c>
      <c r="Q49" s="76">
        <v>59.65240551004257</v>
      </c>
      <c r="R49" s="76">
        <v>60.462160937582553</v>
      </c>
      <c r="S49" s="76">
        <v>61.098832295888471</v>
      </c>
      <c r="T49" s="76">
        <v>62.089611057926398</v>
      </c>
    </row>
    <row r="50" spans="1:20" ht="13.5">
      <c r="A50" s="74" t="s">
        <v>85</v>
      </c>
      <c r="B50" s="74"/>
      <c r="C50" s="73" t="s">
        <v>81</v>
      </c>
      <c r="D50" s="75" t="s">
        <v>86</v>
      </c>
      <c r="E50" s="75">
        <v>56.523806241596688</v>
      </c>
      <c r="F50" s="75">
        <v>55.608336470327771</v>
      </c>
      <c r="G50" s="75">
        <v>57.025515110709733</v>
      </c>
      <c r="H50" s="75">
        <v>56.746970969998607</v>
      </c>
      <c r="I50" s="75">
        <v>56.18748149697452</v>
      </c>
      <c r="J50" s="75" t="s">
        <v>86</v>
      </c>
      <c r="K50" s="75">
        <v>55.184112316899437</v>
      </c>
      <c r="L50" s="75">
        <v>57.017138655953879</v>
      </c>
      <c r="M50" s="75">
        <v>59.386773942347759</v>
      </c>
      <c r="N50" s="75">
        <v>61.430950956395613</v>
      </c>
      <c r="O50" s="75">
        <v>63.142888051389967</v>
      </c>
      <c r="P50" s="75">
        <v>64.667545298473527</v>
      </c>
      <c r="Q50" s="75">
        <v>64.665817307928776</v>
      </c>
      <c r="R50" s="75">
        <v>65.082973012415763</v>
      </c>
      <c r="S50" s="75">
        <v>66.088391320203357</v>
      </c>
      <c r="T50" s="75">
        <v>66.499234762015618</v>
      </c>
    </row>
    <row r="51" spans="1:20" ht="21">
      <c r="A51" s="74" t="s">
        <v>99</v>
      </c>
      <c r="B51" s="74"/>
      <c r="C51" s="73" t="s">
        <v>81</v>
      </c>
      <c r="D51" s="76">
        <v>47.745773137325052</v>
      </c>
      <c r="E51" s="76">
        <v>49.686842386146992</v>
      </c>
      <c r="F51" s="76">
        <v>50.046637765641627</v>
      </c>
      <c r="G51" s="76">
        <v>50.096650487218923</v>
      </c>
      <c r="H51" s="76">
        <v>49.019983751193593</v>
      </c>
      <c r="I51" s="76">
        <v>53.87683506412597</v>
      </c>
      <c r="J51" s="76">
        <v>54.48045772382082</v>
      </c>
      <c r="K51" s="76">
        <v>55.989150313403833</v>
      </c>
      <c r="L51" s="76">
        <v>54.602281606586068</v>
      </c>
      <c r="M51" s="76">
        <v>55.192950324086993</v>
      </c>
      <c r="N51" s="76">
        <v>56.430856098818971</v>
      </c>
      <c r="O51" s="76">
        <v>54.078452794238821</v>
      </c>
      <c r="P51" s="76">
        <v>57.5258590753146</v>
      </c>
      <c r="Q51" s="76">
        <v>57.450489690734962</v>
      </c>
      <c r="R51" s="76">
        <v>58.199925108484209</v>
      </c>
      <c r="S51" s="76">
        <v>57.153539024543178</v>
      </c>
      <c r="T51" s="76">
        <v>53.336770103926547</v>
      </c>
    </row>
    <row r="52" spans="1:20" ht="13.5">
      <c r="A52" s="74" t="s">
        <v>100</v>
      </c>
      <c r="B52" s="74"/>
      <c r="C52" s="73" t="s">
        <v>81</v>
      </c>
      <c r="D52" s="75">
        <v>45.374743469381862</v>
      </c>
      <c r="E52" s="75">
        <v>44.838668179561111</v>
      </c>
      <c r="F52" s="75">
        <v>46.893259344446811</v>
      </c>
      <c r="G52" s="75">
        <v>50.469956234176557</v>
      </c>
      <c r="H52" s="75">
        <v>52.427867555632268</v>
      </c>
      <c r="I52" s="75">
        <v>53.238856606493243</v>
      </c>
      <c r="J52" s="75">
        <v>52.901451455252882</v>
      </c>
      <c r="K52" s="75">
        <v>55.26964154274696</v>
      </c>
      <c r="L52" s="75">
        <v>55.413370671874539</v>
      </c>
      <c r="M52" s="75">
        <v>57.175002447808453</v>
      </c>
      <c r="N52" s="75">
        <v>56.463698801770192</v>
      </c>
      <c r="O52" s="75">
        <v>57.953340235603093</v>
      </c>
      <c r="P52" s="75">
        <v>58.722908952257903</v>
      </c>
      <c r="Q52" s="75">
        <v>60.100858082687942</v>
      </c>
      <c r="R52" s="75">
        <v>62.99154976602297</v>
      </c>
      <c r="S52" s="75">
        <v>66.195303732058207</v>
      </c>
      <c r="T52" s="75">
        <v>70.021968800003805</v>
      </c>
    </row>
    <row r="53" spans="1:20" ht="13.5">
      <c r="A53" s="74" t="s">
        <v>44</v>
      </c>
      <c r="B53" s="74"/>
      <c r="C53" s="73" t="s">
        <v>81</v>
      </c>
      <c r="D53" s="76" t="s">
        <v>86</v>
      </c>
      <c r="E53" s="76">
        <v>53.387261941494849</v>
      </c>
      <c r="F53" s="76">
        <v>54.508015945978812</v>
      </c>
      <c r="G53" s="76">
        <v>54.231323304517289</v>
      </c>
      <c r="H53" s="76">
        <v>54.356960992356683</v>
      </c>
      <c r="I53" s="76">
        <v>55.880255212204652</v>
      </c>
      <c r="J53" s="76">
        <v>55.894802982890781</v>
      </c>
      <c r="K53" s="76">
        <v>55.351570048402287</v>
      </c>
      <c r="L53" s="76">
        <v>56.549099791076138</v>
      </c>
      <c r="M53" s="76">
        <v>55.499677554355102</v>
      </c>
      <c r="N53" s="76" t="s">
        <v>86</v>
      </c>
      <c r="O53" s="76">
        <v>53.956712241230029</v>
      </c>
      <c r="P53" s="76">
        <v>53.522773725987037</v>
      </c>
      <c r="Q53" s="76">
        <v>54.587076797371282</v>
      </c>
      <c r="R53" s="76">
        <v>56.188870177687143</v>
      </c>
      <c r="S53" s="76">
        <v>54.481361511276617</v>
      </c>
      <c r="T53" s="76" t="s">
        <v>86</v>
      </c>
    </row>
    <row r="54" spans="1:20" ht="13.5">
      <c r="A54" s="74" t="s">
        <v>42</v>
      </c>
      <c r="B54" s="74"/>
      <c r="C54" s="73" t="s">
        <v>81</v>
      </c>
      <c r="D54" s="75">
        <v>59.445756394374122</v>
      </c>
      <c r="E54" s="75" t="s">
        <v>86</v>
      </c>
      <c r="F54" s="75" t="s">
        <v>86</v>
      </c>
      <c r="G54" s="75" t="s">
        <v>86</v>
      </c>
      <c r="H54" s="75" t="s">
        <v>86</v>
      </c>
      <c r="I54" s="75" t="s">
        <v>86</v>
      </c>
      <c r="J54" s="75" t="s">
        <v>86</v>
      </c>
      <c r="K54" s="75" t="s">
        <v>86</v>
      </c>
      <c r="L54" s="75" t="s">
        <v>86</v>
      </c>
      <c r="M54" s="75" t="s">
        <v>86</v>
      </c>
      <c r="N54" s="75">
        <v>59.717795739905263</v>
      </c>
      <c r="O54" s="75" t="s">
        <v>86</v>
      </c>
      <c r="P54" s="75" t="s">
        <v>86</v>
      </c>
      <c r="Q54" s="75" t="s">
        <v>86</v>
      </c>
      <c r="R54" s="75" t="s">
        <v>86</v>
      </c>
      <c r="S54" s="75" t="s">
        <v>86</v>
      </c>
      <c r="T54" s="75" t="s">
        <v>86</v>
      </c>
    </row>
    <row r="55" spans="1:20" ht="13.5">
      <c r="A55" s="74" t="s">
        <v>43</v>
      </c>
      <c r="B55" s="74"/>
      <c r="C55" s="73" t="s">
        <v>81</v>
      </c>
      <c r="D55" s="76">
        <v>55.001798645595521</v>
      </c>
      <c r="E55" s="76" t="s">
        <v>86</v>
      </c>
      <c r="F55" s="76" t="s">
        <v>86</v>
      </c>
      <c r="G55" s="76" t="s">
        <v>86</v>
      </c>
      <c r="H55" s="76" t="s">
        <v>86</v>
      </c>
      <c r="I55" s="76">
        <v>57.051307152610853</v>
      </c>
      <c r="J55" s="76">
        <v>56.764722140974698</v>
      </c>
      <c r="K55" s="76" t="s">
        <v>86</v>
      </c>
      <c r="L55" s="76">
        <v>55.842346795404019</v>
      </c>
      <c r="M55" s="76" t="s">
        <v>86</v>
      </c>
      <c r="N55" s="76">
        <v>54.559810669675691</v>
      </c>
      <c r="O55" s="76" t="s">
        <v>86</v>
      </c>
      <c r="P55" s="76">
        <v>53.215983150833743</v>
      </c>
      <c r="Q55" s="76" t="s">
        <v>86</v>
      </c>
      <c r="R55" s="76" t="s">
        <v>86</v>
      </c>
      <c r="S55" s="76" t="s">
        <v>86</v>
      </c>
      <c r="T55" s="76" t="s">
        <v>86</v>
      </c>
    </row>
    <row r="56" spans="1:20" ht="13.5">
      <c r="A56" s="74" t="s">
        <v>40</v>
      </c>
      <c r="B56" s="74"/>
      <c r="C56" s="73" t="s">
        <v>81</v>
      </c>
      <c r="D56" s="75" t="s">
        <v>86</v>
      </c>
      <c r="E56" s="75" t="s">
        <v>86</v>
      </c>
      <c r="F56" s="75" t="s">
        <v>86</v>
      </c>
      <c r="G56" s="75" t="s">
        <v>86</v>
      </c>
      <c r="H56" s="75" t="s">
        <v>86</v>
      </c>
      <c r="I56" s="75" t="s">
        <v>86</v>
      </c>
      <c r="J56" s="75">
        <v>66.946342288224727</v>
      </c>
      <c r="K56" s="75">
        <v>68.818783832826256</v>
      </c>
      <c r="L56" s="75">
        <v>67.718289937231148</v>
      </c>
      <c r="M56" s="75">
        <v>68.630454534936121</v>
      </c>
      <c r="N56" s="75">
        <v>69.023594149273109</v>
      </c>
      <c r="O56" s="75">
        <v>67.571493903030145</v>
      </c>
      <c r="P56" s="75">
        <v>68.238039564833258</v>
      </c>
      <c r="Q56" s="75">
        <v>67.513881436311834</v>
      </c>
      <c r="R56" s="75" t="s">
        <v>86</v>
      </c>
      <c r="S56" s="75" t="s">
        <v>86</v>
      </c>
      <c r="T56" s="75" t="s">
        <v>86</v>
      </c>
    </row>
    <row r="57" spans="1:20" ht="31.5">
      <c r="A57" s="74" t="s">
        <v>49</v>
      </c>
      <c r="B57" s="74"/>
      <c r="C57" s="73" t="s">
        <v>81</v>
      </c>
      <c r="D57" s="76">
        <v>37.502304476780118</v>
      </c>
      <c r="E57" s="76">
        <v>33.951960004014737</v>
      </c>
      <c r="F57" s="76">
        <v>37.04276597067711</v>
      </c>
      <c r="G57" s="76">
        <v>39.154440189434652</v>
      </c>
      <c r="H57" s="76">
        <v>44.463636769556317</v>
      </c>
      <c r="I57" s="76">
        <v>47.838202534034139</v>
      </c>
      <c r="J57" s="76">
        <v>50.628249774198899</v>
      </c>
      <c r="K57" s="76">
        <v>53.711739450937763</v>
      </c>
      <c r="L57" s="76">
        <v>52.57880931913661</v>
      </c>
      <c r="M57" s="76">
        <v>51.06618306118078</v>
      </c>
      <c r="N57" s="76">
        <v>49.157626260309648</v>
      </c>
      <c r="O57" s="76">
        <v>48.812858337042272</v>
      </c>
      <c r="P57" s="76">
        <v>48.756256968517221</v>
      </c>
      <c r="Q57" s="76">
        <v>49.098181334037903</v>
      </c>
      <c r="R57" s="76">
        <v>49.11069179442304</v>
      </c>
      <c r="S57" s="76">
        <v>49.593816082612321</v>
      </c>
      <c r="T57" s="76">
        <v>50.017678458466357</v>
      </c>
    </row>
    <row r="58" spans="1:20" ht="21">
      <c r="A58" s="74" t="s">
        <v>46</v>
      </c>
      <c r="B58" s="74"/>
      <c r="C58" s="73" t="s">
        <v>81</v>
      </c>
      <c r="D58" s="75" t="s">
        <v>86</v>
      </c>
      <c r="E58" s="75">
        <v>47.204557566784402</v>
      </c>
      <c r="F58" s="75">
        <v>43.73400384657014</v>
      </c>
      <c r="G58" s="75">
        <v>42.589346389859031</v>
      </c>
      <c r="H58" s="75">
        <v>42.316111799583922</v>
      </c>
      <c r="I58" s="75">
        <v>45.39974217850726</v>
      </c>
      <c r="J58" s="75">
        <v>46.001116728806821</v>
      </c>
      <c r="K58" s="75">
        <v>44.760641992974442</v>
      </c>
      <c r="L58" s="75">
        <v>44.52652816762869</v>
      </c>
      <c r="M58" s="75">
        <v>42.810972871074</v>
      </c>
      <c r="N58" s="75">
        <v>41.05236759258112</v>
      </c>
      <c r="O58" s="75">
        <v>41.293720468318547</v>
      </c>
      <c r="P58" s="75">
        <v>41.536928734541533</v>
      </c>
      <c r="Q58" s="75">
        <v>42.452894264730567</v>
      </c>
      <c r="R58" s="75">
        <v>43.962619267807582</v>
      </c>
      <c r="S58" s="75">
        <v>43.809414294762107</v>
      </c>
      <c r="T58" s="75">
        <v>43.388645909870107</v>
      </c>
    </row>
    <row r="59" spans="1:20">
      <c r="A59" s="77" t="s">
        <v>104</v>
      </c>
      <c r="B59" s="77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</sheetData>
  <mergeCells count="11">
    <mergeCell ref="A7:C7"/>
    <mergeCell ref="D7:T7"/>
    <mergeCell ref="A8:C8"/>
    <mergeCell ref="D8:T8"/>
    <mergeCell ref="A9:C9"/>
    <mergeCell ref="D9:T9"/>
    <mergeCell ref="A10:C10"/>
    <mergeCell ref="D10:T10"/>
    <mergeCell ref="A11:C11"/>
    <mergeCell ref="D11:T11"/>
    <mergeCell ref="A12:C12"/>
  </mergeCells>
  <hyperlinks>
    <hyperlink ref="A6" r:id="rId1" tooltip="Click once to display linked information. Click and hold to select this cell." display="http://dotstat.oecd.org/OECDStat_Metadata/ShowMetadata.ashx?Dataset=LFS_SEXAGE_I_R&amp;ShowOnWeb=true&amp;Lang=en"/>
    <hyperlink ref="A59" r:id="rId2" tooltip="Click once to display linked information. Click and hold to select this cell." display="http://dotstat.oecd.org/"/>
    <hyperlink ref="A1" r:id="rId3" display="http://dx.doi.org/10.1787/pension_glance-2017-en"/>
    <hyperlink ref="A4" r:id="rId4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>
      <selection activeCell="D1" sqref="D1"/>
    </sheetView>
  </sheetViews>
  <sheetFormatPr defaultRowHeight="12.75"/>
  <sheetData>
    <row r="1" spans="1:20" s="229" customFormat="1">
      <c r="A1" s="230" t="s">
        <v>122</v>
      </c>
    </row>
    <row r="2" spans="1:20" s="229" customFormat="1">
      <c r="A2" s="229" t="s">
        <v>123</v>
      </c>
      <c r="B2" s="229" t="s">
        <v>120</v>
      </c>
    </row>
    <row r="3" spans="1:20" s="229" customFormat="1">
      <c r="A3" s="229" t="s">
        <v>124</v>
      </c>
    </row>
    <row r="4" spans="1:20" s="229" customFormat="1">
      <c r="A4" s="230" t="s">
        <v>125</v>
      </c>
    </row>
    <row r="5" spans="1:20" s="229" customFormat="1"/>
    <row r="6" spans="1:20" ht="68.25">
      <c r="A6" s="79" t="s">
        <v>52</v>
      </c>
      <c r="B6" s="6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>
      <c r="A7" s="187" t="s">
        <v>80</v>
      </c>
      <c r="B7" s="188"/>
      <c r="C7" s="189"/>
      <c r="D7" s="190" t="s">
        <v>82</v>
      </c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2"/>
    </row>
    <row r="8" spans="1:20">
      <c r="A8" s="187" t="s">
        <v>53</v>
      </c>
      <c r="B8" s="188"/>
      <c r="C8" s="189"/>
      <c r="D8" s="190" t="s">
        <v>54</v>
      </c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2"/>
    </row>
    <row r="9" spans="1:20">
      <c r="A9" s="187" t="s">
        <v>57</v>
      </c>
      <c r="B9" s="188"/>
      <c r="C9" s="189"/>
      <c r="D9" s="190" t="s">
        <v>105</v>
      </c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2"/>
    </row>
    <row r="10" spans="1:20">
      <c r="A10" s="187" t="s">
        <v>55</v>
      </c>
      <c r="B10" s="188"/>
      <c r="C10" s="189"/>
      <c r="D10" s="190" t="s">
        <v>98</v>
      </c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2"/>
    </row>
    <row r="11" spans="1:20">
      <c r="A11" s="187" t="s">
        <v>59</v>
      </c>
      <c r="B11" s="188"/>
      <c r="C11" s="189"/>
      <c r="D11" s="190" t="s">
        <v>60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2"/>
    </row>
    <row r="12" spans="1:20">
      <c r="A12" s="193" t="s">
        <v>61</v>
      </c>
      <c r="B12" s="194"/>
      <c r="C12" s="195"/>
      <c r="D12" s="80" t="s">
        <v>62</v>
      </c>
      <c r="E12" s="80" t="s">
        <v>63</v>
      </c>
      <c r="F12" s="80" t="s">
        <v>64</v>
      </c>
      <c r="G12" s="80" t="s">
        <v>65</v>
      </c>
      <c r="H12" s="80" t="s">
        <v>66</v>
      </c>
      <c r="I12" s="80" t="s">
        <v>67</v>
      </c>
      <c r="J12" s="80" t="s">
        <v>68</v>
      </c>
      <c r="K12" s="80" t="s">
        <v>69</v>
      </c>
      <c r="L12" s="80" t="s">
        <v>70</v>
      </c>
      <c r="M12" s="80" t="s">
        <v>71</v>
      </c>
      <c r="N12" s="80" t="s">
        <v>72</v>
      </c>
      <c r="O12" s="80" t="s">
        <v>73</v>
      </c>
      <c r="P12" s="80" t="s">
        <v>74</v>
      </c>
      <c r="Q12" s="80" t="s">
        <v>75</v>
      </c>
      <c r="R12" s="80" t="s">
        <v>76</v>
      </c>
      <c r="S12" s="80" t="s">
        <v>77</v>
      </c>
      <c r="T12" s="80" t="s">
        <v>78</v>
      </c>
    </row>
    <row r="13" spans="1:20" ht="13.5">
      <c r="A13" s="81" t="s">
        <v>79</v>
      </c>
      <c r="B13" s="81"/>
      <c r="C13" s="82" t="s">
        <v>81</v>
      </c>
      <c r="D13" s="82" t="s">
        <v>81</v>
      </c>
      <c r="E13" s="82" t="s">
        <v>81</v>
      </c>
      <c r="F13" s="82" t="s">
        <v>81</v>
      </c>
      <c r="G13" s="82" t="s">
        <v>81</v>
      </c>
      <c r="H13" s="82" t="s">
        <v>81</v>
      </c>
      <c r="I13" s="82" t="s">
        <v>81</v>
      </c>
      <c r="J13" s="82" t="s">
        <v>81</v>
      </c>
      <c r="K13" s="82" t="s">
        <v>81</v>
      </c>
      <c r="L13" s="82" t="s">
        <v>81</v>
      </c>
      <c r="M13" s="82" t="s">
        <v>81</v>
      </c>
      <c r="N13" s="82" t="s">
        <v>81</v>
      </c>
      <c r="O13" s="82" t="s">
        <v>81</v>
      </c>
      <c r="P13" s="82" t="s">
        <v>81</v>
      </c>
      <c r="Q13" s="82" t="s">
        <v>81</v>
      </c>
      <c r="R13" s="82" t="s">
        <v>81</v>
      </c>
      <c r="S13" s="82" t="s">
        <v>81</v>
      </c>
      <c r="T13" s="82" t="s">
        <v>81</v>
      </c>
    </row>
    <row r="14" spans="1:20" ht="13.5">
      <c r="A14" s="83" t="s">
        <v>21</v>
      </c>
      <c r="B14" s="83"/>
      <c r="C14" s="82" t="s">
        <v>81</v>
      </c>
      <c r="D14" s="84">
        <v>6.282621584888112</v>
      </c>
      <c r="E14" s="84">
        <v>6.7423189764192246</v>
      </c>
      <c r="F14" s="84">
        <v>6.3676018335861322</v>
      </c>
      <c r="G14" s="84">
        <v>5.9286963800491108</v>
      </c>
      <c r="H14" s="84">
        <v>5.3947017277887142</v>
      </c>
      <c r="I14" s="84">
        <v>5.0324853671383121</v>
      </c>
      <c r="J14" s="84">
        <v>4.7822785556081708</v>
      </c>
      <c r="K14" s="84">
        <v>4.3769734352449321</v>
      </c>
      <c r="L14" s="84">
        <v>4.2341639332758811</v>
      </c>
      <c r="M14" s="84">
        <v>5.5606543040363343</v>
      </c>
      <c r="N14" s="84">
        <v>5.2113270977548449</v>
      </c>
      <c r="O14" s="84">
        <v>5.0808323627265759</v>
      </c>
      <c r="P14" s="84">
        <v>5.2210351816061422</v>
      </c>
      <c r="Q14" s="84">
        <v>5.655908027506042</v>
      </c>
      <c r="R14" s="84">
        <v>6.0734723360399059</v>
      </c>
      <c r="S14" s="84">
        <v>6.0610567641055351</v>
      </c>
      <c r="T14" s="84">
        <v>5.7218572930198528</v>
      </c>
    </row>
    <row r="15" spans="1:20" ht="13.5">
      <c r="A15" s="83" t="s">
        <v>28</v>
      </c>
      <c r="B15" s="83"/>
      <c r="C15" s="82" t="s">
        <v>81</v>
      </c>
      <c r="D15" s="85">
        <v>3.502089168032259</v>
      </c>
      <c r="E15" s="85">
        <v>3.5617534746358408</v>
      </c>
      <c r="F15" s="85">
        <v>3.985337473917181</v>
      </c>
      <c r="G15" s="85">
        <v>4.2788322516082058</v>
      </c>
      <c r="H15" s="85">
        <v>5.4869743892817606</v>
      </c>
      <c r="I15" s="85">
        <v>5.6274671355925943</v>
      </c>
      <c r="J15" s="85">
        <v>5.2427963909994544</v>
      </c>
      <c r="K15" s="85">
        <v>4.8578637484051601</v>
      </c>
      <c r="L15" s="85">
        <v>4.1281241244647031</v>
      </c>
      <c r="M15" s="85">
        <v>5.3013547333006077</v>
      </c>
      <c r="N15" s="85">
        <v>4.8200085690288974</v>
      </c>
      <c r="O15" s="85">
        <v>4.5637612240795473</v>
      </c>
      <c r="P15" s="85">
        <v>4.8650756265108068</v>
      </c>
      <c r="Q15" s="85">
        <v>5.3347700681555876</v>
      </c>
      <c r="R15" s="85">
        <v>5.6196761606599237</v>
      </c>
      <c r="S15" s="85">
        <v>5.7226554017583018</v>
      </c>
      <c r="T15" s="85">
        <v>6.0133397340364754</v>
      </c>
    </row>
    <row r="16" spans="1:20" ht="13.5">
      <c r="A16" s="83" t="s">
        <v>32</v>
      </c>
      <c r="B16" s="83"/>
      <c r="C16" s="82" t="s">
        <v>81</v>
      </c>
      <c r="D16" s="84">
        <v>7.0090379392354558</v>
      </c>
      <c r="E16" s="84">
        <v>6.6095720398724618</v>
      </c>
      <c r="F16" s="84">
        <v>7.5139402821143868</v>
      </c>
      <c r="G16" s="84">
        <v>8.1742835808933076</v>
      </c>
      <c r="H16" s="84">
        <v>8.3916980897199629</v>
      </c>
      <c r="I16" s="84">
        <v>8.4402123621287224</v>
      </c>
      <c r="J16" s="84">
        <v>8.2458800179831702</v>
      </c>
      <c r="K16" s="84">
        <v>7.4579336622308503</v>
      </c>
      <c r="L16" s="84">
        <v>6.9755961130665911</v>
      </c>
      <c r="M16" s="84">
        <v>7.9075683622991724</v>
      </c>
      <c r="N16" s="84">
        <v>8.2924609793024064</v>
      </c>
      <c r="O16" s="84">
        <v>7.139615769787663</v>
      </c>
      <c r="P16" s="84">
        <v>7.5416988308078956</v>
      </c>
      <c r="Q16" s="84">
        <v>8.4253131294965193</v>
      </c>
      <c r="R16" s="84">
        <v>8.5226981191809301</v>
      </c>
      <c r="S16" s="84">
        <v>8.4819707535833651</v>
      </c>
      <c r="T16" s="84">
        <v>7.8431516129650536</v>
      </c>
    </row>
    <row r="17" spans="1:20" ht="13.5">
      <c r="A17" s="83" t="s">
        <v>22</v>
      </c>
      <c r="B17" s="83"/>
      <c r="C17" s="82" t="s">
        <v>81</v>
      </c>
      <c r="D17" s="85">
        <v>6.8211230706101436</v>
      </c>
      <c r="E17" s="85">
        <v>7.2181732551347677</v>
      </c>
      <c r="F17" s="85">
        <v>7.6634621442858482</v>
      </c>
      <c r="G17" s="85">
        <v>7.5730481497694564</v>
      </c>
      <c r="H17" s="85">
        <v>7.1849302441743239</v>
      </c>
      <c r="I17" s="85">
        <v>6.7580383419999182</v>
      </c>
      <c r="J17" s="85">
        <v>6.320420526110011</v>
      </c>
      <c r="K17" s="85">
        <v>6.0365115955294968</v>
      </c>
      <c r="L17" s="85">
        <v>6.1376063218815009</v>
      </c>
      <c r="M17" s="85">
        <v>8.3427852488001975</v>
      </c>
      <c r="N17" s="85">
        <v>8.0556519696350737</v>
      </c>
      <c r="O17" s="85">
        <v>7.5104460768974466</v>
      </c>
      <c r="P17" s="85">
        <v>7.2919434772941329</v>
      </c>
      <c r="Q17" s="85">
        <v>7.0733334633706484</v>
      </c>
      <c r="R17" s="85">
        <v>6.9156640123129414</v>
      </c>
      <c r="S17" s="85">
        <v>6.9039751748707188</v>
      </c>
      <c r="T17" s="85">
        <v>6.9963993103897133</v>
      </c>
    </row>
    <row r="18" spans="1:20" ht="13.5">
      <c r="A18" s="83" t="s">
        <v>23</v>
      </c>
      <c r="B18" s="83"/>
      <c r="C18" s="82" t="s">
        <v>81</v>
      </c>
      <c r="D18" s="84">
        <v>10.481163298310021</v>
      </c>
      <c r="E18" s="84">
        <v>10.38674466358674</v>
      </c>
      <c r="F18" s="84">
        <v>10.16581743596525</v>
      </c>
      <c r="G18" s="84">
        <v>9.7602489856681629</v>
      </c>
      <c r="H18" s="84">
        <v>10.1513990322746</v>
      </c>
      <c r="I18" s="84">
        <v>9.336107948862546</v>
      </c>
      <c r="J18" s="84">
        <v>9.0226669700644546</v>
      </c>
      <c r="K18" s="84">
        <v>8.4340431456703886</v>
      </c>
      <c r="L18" s="84">
        <v>9.2782710981210226</v>
      </c>
      <c r="M18" s="84">
        <v>11.284966432052011</v>
      </c>
      <c r="N18" s="84">
        <v>8.1422181602524848</v>
      </c>
      <c r="O18" s="84">
        <v>7.119242071997343</v>
      </c>
      <c r="P18" s="84">
        <v>6.4319164611426114</v>
      </c>
      <c r="Q18" s="84">
        <v>5.931531389957077</v>
      </c>
      <c r="R18" s="84">
        <v>6.3903273137606256</v>
      </c>
      <c r="S18" s="84">
        <v>6.2128613080059552</v>
      </c>
      <c r="T18" s="84">
        <v>6.4894063739105556</v>
      </c>
    </row>
    <row r="19" spans="1:20" ht="21">
      <c r="A19" s="83" t="s">
        <v>16</v>
      </c>
      <c r="B19" s="83"/>
      <c r="C19" s="82" t="s">
        <v>81</v>
      </c>
      <c r="D19" s="85">
        <v>8.7640082893743045</v>
      </c>
      <c r="E19" s="85">
        <v>8.1411117134050706</v>
      </c>
      <c r="F19" s="85">
        <v>7.2890150335623476</v>
      </c>
      <c r="G19" s="85">
        <v>7.7780375652716094</v>
      </c>
      <c r="H19" s="85">
        <v>8.2943652092588245</v>
      </c>
      <c r="I19" s="85">
        <v>7.925862935332999</v>
      </c>
      <c r="J19" s="85">
        <v>7.1376365594706881</v>
      </c>
      <c r="K19" s="85">
        <v>5.3158276944977461</v>
      </c>
      <c r="L19" s="85">
        <v>4.3955203913924237</v>
      </c>
      <c r="M19" s="85">
        <v>6.662080103933504</v>
      </c>
      <c r="N19" s="85">
        <v>7.2825591026105281</v>
      </c>
      <c r="O19" s="85">
        <v>6.7253231071619668</v>
      </c>
      <c r="P19" s="85">
        <v>6.9792697444185352</v>
      </c>
      <c r="Q19" s="85">
        <v>6.9531912155711986</v>
      </c>
      <c r="R19" s="85">
        <v>6.1080690442583014</v>
      </c>
      <c r="S19" s="85">
        <v>5.0480494179861619</v>
      </c>
      <c r="T19" s="85">
        <v>3.9519626096545379</v>
      </c>
    </row>
    <row r="20" spans="1:20" ht="13.5">
      <c r="A20" s="83" t="s">
        <v>13</v>
      </c>
      <c r="B20" s="83"/>
      <c r="C20" s="82" t="s">
        <v>81</v>
      </c>
      <c r="D20" s="84">
        <v>4.625992446518076</v>
      </c>
      <c r="E20" s="84">
        <v>4.606133387878848</v>
      </c>
      <c r="F20" s="84">
        <v>4.5860326563683627</v>
      </c>
      <c r="G20" s="84">
        <v>5.4065457536008461</v>
      </c>
      <c r="H20" s="84">
        <v>5.5077459826765471</v>
      </c>
      <c r="I20" s="84">
        <v>4.8298862652927461</v>
      </c>
      <c r="J20" s="84">
        <v>3.8970126944157788</v>
      </c>
      <c r="K20" s="84">
        <v>3.8009828581343048</v>
      </c>
      <c r="L20" s="84">
        <v>3.433710074761307</v>
      </c>
      <c r="M20" s="84">
        <v>6.0073069708837057</v>
      </c>
      <c r="N20" s="84">
        <v>7.4635790216336044</v>
      </c>
      <c r="O20" s="84">
        <v>7.5726708583519997</v>
      </c>
      <c r="P20" s="84">
        <v>7.5258095589410976</v>
      </c>
      <c r="Q20" s="84">
        <v>6.9967443289772708</v>
      </c>
      <c r="R20" s="84">
        <v>6.5891699232492567</v>
      </c>
      <c r="S20" s="84">
        <v>6.1682553727117124</v>
      </c>
      <c r="T20" s="84">
        <v>6.180715847461256</v>
      </c>
    </row>
    <row r="21" spans="1:20" ht="13.5">
      <c r="A21" s="83" t="s">
        <v>18</v>
      </c>
      <c r="B21" s="83"/>
      <c r="C21" s="82" t="s">
        <v>81</v>
      </c>
      <c r="D21" s="85">
        <v>14.53531289352088</v>
      </c>
      <c r="E21" s="85">
        <v>12.96434324112235</v>
      </c>
      <c r="F21" s="85">
        <v>11.192459863743601</v>
      </c>
      <c r="G21" s="85">
        <v>10.30740040409286</v>
      </c>
      <c r="H21" s="85">
        <v>10.104814641186451</v>
      </c>
      <c r="I21" s="85">
        <v>8.0095337257031822</v>
      </c>
      <c r="J21" s="85">
        <v>5.9025745926195281</v>
      </c>
      <c r="K21" s="85">
        <v>4.5824924182367113</v>
      </c>
      <c r="L21" s="85">
        <v>5.4382014829339838</v>
      </c>
      <c r="M21" s="85">
        <v>13.504450828513169</v>
      </c>
      <c r="N21" s="85">
        <v>16.653510248534278</v>
      </c>
      <c r="O21" s="85">
        <v>12.2869031931941</v>
      </c>
      <c r="P21" s="85">
        <v>9.9661377843377625</v>
      </c>
      <c r="Q21" s="85">
        <v>8.5955428611372628</v>
      </c>
      <c r="R21" s="85">
        <v>7.3208582506286968</v>
      </c>
      <c r="S21" s="85">
        <v>6.1639269567538371</v>
      </c>
      <c r="T21" s="85">
        <v>6.7355623458227392</v>
      </c>
    </row>
    <row r="22" spans="1:20" ht="13.5">
      <c r="A22" s="83" t="s">
        <v>17</v>
      </c>
      <c r="B22" s="83"/>
      <c r="C22" s="82" t="s">
        <v>81</v>
      </c>
      <c r="D22" s="84">
        <v>9.7318007662835235</v>
      </c>
      <c r="E22" s="84">
        <v>9.0632140137090627</v>
      </c>
      <c r="F22" s="84">
        <v>8.9802130898021311</v>
      </c>
      <c r="G22" s="84">
        <v>8.9660434948492949</v>
      </c>
      <c r="H22" s="84">
        <v>8.7853323147440801</v>
      </c>
      <c r="I22" s="84">
        <v>8.3712121212121211</v>
      </c>
      <c r="J22" s="84">
        <v>7.6375889180082366</v>
      </c>
      <c r="K22" s="84">
        <v>6.8274582560296864</v>
      </c>
      <c r="L22" s="84">
        <v>6.3096111518708726</v>
      </c>
      <c r="M22" s="84">
        <v>8.2804923535994028</v>
      </c>
      <c r="N22" s="84">
        <v>8.3952451708766702</v>
      </c>
      <c r="O22" s="84">
        <v>7.7321494635590087</v>
      </c>
      <c r="P22" s="84">
        <v>7.6099002585888433</v>
      </c>
      <c r="Q22" s="84">
        <v>8.1807994023160262</v>
      </c>
      <c r="R22" s="84">
        <v>8.5311572700296736</v>
      </c>
      <c r="S22" s="84">
        <v>9.2654115909929864</v>
      </c>
      <c r="T22" s="84">
        <v>8.7596615381612022</v>
      </c>
    </row>
    <row r="23" spans="1:20" ht="13.5">
      <c r="A23" s="83" t="s">
        <v>25</v>
      </c>
      <c r="B23" s="83"/>
      <c r="C23" s="82" t="s">
        <v>81</v>
      </c>
      <c r="D23" s="85">
        <v>10.01928304917941</v>
      </c>
      <c r="E23" s="85">
        <v>8.7750015379562161</v>
      </c>
      <c r="F23" s="85">
        <v>8.9070471013375574</v>
      </c>
      <c r="G23" s="85">
        <v>8.1354017060307271</v>
      </c>
      <c r="H23" s="85">
        <v>8.4832232920878319</v>
      </c>
      <c r="I23" s="85">
        <v>8.5002124961564949</v>
      </c>
      <c r="J23" s="85">
        <v>8.4464846958072517</v>
      </c>
      <c r="K23" s="85">
        <v>7.6561343028113402</v>
      </c>
      <c r="L23" s="85">
        <v>7.0641498756633849</v>
      </c>
      <c r="M23" s="85">
        <v>8.7356036051442416</v>
      </c>
      <c r="N23" s="85">
        <v>8.8715588153029881</v>
      </c>
      <c r="O23" s="85">
        <v>8.8107955755467628</v>
      </c>
      <c r="P23" s="85">
        <v>9.3983406427333769</v>
      </c>
      <c r="Q23" s="85">
        <v>9.9042739922836471</v>
      </c>
      <c r="R23" s="85">
        <v>9.9284966426038466</v>
      </c>
      <c r="S23" s="85">
        <v>10.034045662642489</v>
      </c>
      <c r="T23" s="85">
        <v>9.7534733189372158</v>
      </c>
    </row>
    <row r="24" spans="1:20" ht="13.5">
      <c r="A24" s="83" t="s">
        <v>15</v>
      </c>
      <c r="B24" s="83"/>
      <c r="C24" s="82" t="s">
        <v>81</v>
      </c>
      <c r="D24" s="84">
        <v>7.7483493966760273</v>
      </c>
      <c r="E24" s="84">
        <v>7.8336020963515427</v>
      </c>
      <c r="F24" s="84">
        <v>8.5668878181680572</v>
      </c>
      <c r="G24" s="84">
        <v>9.2669467928922202</v>
      </c>
      <c r="H24" s="84">
        <v>10.289075209610809</v>
      </c>
      <c r="I24" s="84">
        <v>11.147660818713449</v>
      </c>
      <c r="J24" s="84">
        <v>10.29284269338214</v>
      </c>
      <c r="K24" s="84">
        <v>8.6366144471367221</v>
      </c>
      <c r="L24" s="84">
        <v>7.5107707036859743</v>
      </c>
      <c r="M24" s="84">
        <v>7.7256093185677717</v>
      </c>
      <c r="N24" s="84">
        <v>7.0578943589498122</v>
      </c>
      <c r="O24" s="84">
        <v>5.8185787048265833</v>
      </c>
      <c r="P24" s="84">
        <v>5.3740805265195508</v>
      </c>
      <c r="Q24" s="84">
        <v>5.2309684846740554</v>
      </c>
      <c r="R24" s="84">
        <v>4.975681861529659</v>
      </c>
      <c r="S24" s="84">
        <v>4.6241422412757007</v>
      </c>
      <c r="T24" s="84">
        <v>4.1200248066434009</v>
      </c>
    </row>
    <row r="25" spans="1:20" ht="13.5">
      <c r="A25" s="83" t="s">
        <v>38</v>
      </c>
      <c r="B25" s="83"/>
      <c r="C25" s="82" t="s">
        <v>81</v>
      </c>
      <c r="D25" s="85">
        <v>11.35025970674428</v>
      </c>
      <c r="E25" s="85">
        <v>10.79242708190014</v>
      </c>
      <c r="F25" s="85">
        <v>10.35272318582607</v>
      </c>
      <c r="G25" s="85">
        <v>9.7919566903777291</v>
      </c>
      <c r="H25" s="85">
        <v>10.59036653463057</v>
      </c>
      <c r="I25" s="85">
        <v>9.9937871641673404</v>
      </c>
      <c r="J25" s="85">
        <v>9.0077081869253526</v>
      </c>
      <c r="K25" s="85">
        <v>8.3964532559657226</v>
      </c>
      <c r="L25" s="85">
        <v>7.759720611141339</v>
      </c>
      <c r="M25" s="85">
        <v>9.6159004983309142</v>
      </c>
      <c r="N25" s="85">
        <v>12.713070718765691</v>
      </c>
      <c r="O25" s="85">
        <v>17.864720558323441</v>
      </c>
      <c r="P25" s="85">
        <v>24.43929599631927</v>
      </c>
      <c r="Q25" s="85">
        <v>27.466247963604339</v>
      </c>
      <c r="R25" s="85">
        <v>26.491370928939919</v>
      </c>
      <c r="S25" s="85">
        <v>24.897063108088691</v>
      </c>
      <c r="T25" s="85">
        <v>23.563376204231911</v>
      </c>
    </row>
    <row r="26" spans="1:20" ht="13.5">
      <c r="A26" s="83" t="s">
        <v>27</v>
      </c>
      <c r="B26" s="83"/>
      <c r="C26" s="82" t="s">
        <v>81</v>
      </c>
      <c r="D26" s="84">
        <v>6.4006408427505024</v>
      </c>
      <c r="E26" s="84">
        <v>5.7064158203340387</v>
      </c>
      <c r="F26" s="84">
        <v>5.8109259187780991</v>
      </c>
      <c r="G26" s="84">
        <v>5.868375614155438</v>
      </c>
      <c r="H26" s="84">
        <v>6.0891339330367424</v>
      </c>
      <c r="I26" s="84">
        <v>7.2282854411742399</v>
      </c>
      <c r="J26" s="84">
        <v>7.4994113765652166</v>
      </c>
      <c r="K26" s="84">
        <v>7.406264922242582</v>
      </c>
      <c r="L26" s="84">
        <v>7.8183385852790384</v>
      </c>
      <c r="M26" s="84">
        <v>10.02664491732112</v>
      </c>
      <c r="N26" s="84">
        <v>11.17113684659213</v>
      </c>
      <c r="O26" s="84">
        <v>11.03143015520777</v>
      </c>
      <c r="P26" s="84">
        <v>11.005441164319009</v>
      </c>
      <c r="Q26" s="84">
        <v>10.17606196821885</v>
      </c>
      <c r="R26" s="84">
        <v>7.726577282597737</v>
      </c>
      <c r="S26" s="84">
        <v>6.813272081695164</v>
      </c>
      <c r="T26" s="84">
        <v>5.1154860889147553</v>
      </c>
    </row>
    <row r="27" spans="1:20" ht="13.5">
      <c r="A27" s="83" t="s">
        <v>8</v>
      </c>
      <c r="B27" s="83"/>
      <c r="C27" s="82" t="s">
        <v>81</v>
      </c>
      <c r="D27" s="85">
        <v>2.3103547375392028</v>
      </c>
      <c r="E27" s="85">
        <v>2.2596960441491878</v>
      </c>
      <c r="F27" s="85">
        <v>3.2513750594161479</v>
      </c>
      <c r="G27" s="85">
        <v>3.3521583021807819</v>
      </c>
      <c r="H27" s="85">
        <v>3.0634858558206219</v>
      </c>
      <c r="I27" s="85">
        <v>2.5903356142459399</v>
      </c>
      <c r="J27" s="85">
        <v>2.9748283752860418</v>
      </c>
      <c r="K27" s="85">
        <v>2.3019988867517949</v>
      </c>
      <c r="L27" s="85">
        <v>2.9916503240456538</v>
      </c>
      <c r="M27" s="85">
        <v>7.2418254398283803</v>
      </c>
      <c r="N27" s="85">
        <v>7.5574529250986382</v>
      </c>
      <c r="O27" s="85">
        <v>7.0595883712660026</v>
      </c>
      <c r="P27" s="85">
        <v>6.0365987340359046</v>
      </c>
      <c r="Q27" s="85">
        <v>5.3930242277982519</v>
      </c>
      <c r="R27" s="85">
        <v>4.9614972532853789</v>
      </c>
      <c r="S27" s="85">
        <v>3.9823980503907062</v>
      </c>
      <c r="T27" s="85">
        <v>2.9827954607052969</v>
      </c>
    </row>
    <row r="28" spans="1:20" ht="13.5">
      <c r="A28" s="83" t="s">
        <v>29</v>
      </c>
      <c r="B28" s="83"/>
      <c r="C28" s="82" t="s">
        <v>81</v>
      </c>
      <c r="D28" s="84">
        <v>4.5930791696945379</v>
      </c>
      <c r="E28" s="84">
        <v>3.8497704597511859</v>
      </c>
      <c r="F28" s="84">
        <v>4.4514072537718183</v>
      </c>
      <c r="G28" s="84">
        <v>4.6256556990538282</v>
      </c>
      <c r="H28" s="84">
        <v>4.5648925301987973</v>
      </c>
      <c r="I28" s="84">
        <v>4.7413792722654033</v>
      </c>
      <c r="J28" s="84">
        <v>4.6349236739663509</v>
      </c>
      <c r="K28" s="84">
        <v>4.7860962691042568</v>
      </c>
      <c r="L28" s="84">
        <v>5.7499012829733189</v>
      </c>
      <c r="M28" s="84">
        <v>12.22874430192042</v>
      </c>
      <c r="N28" s="84">
        <v>13.87120232053166</v>
      </c>
      <c r="O28" s="84">
        <v>14.562393887180621</v>
      </c>
      <c r="P28" s="84">
        <v>14.967813517956451</v>
      </c>
      <c r="Q28" s="84">
        <v>13.841404388275359</v>
      </c>
      <c r="R28" s="84">
        <v>11.79144636790244</v>
      </c>
      <c r="S28" s="84">
        <v>9.7331673700128025</v>
      </c>
      <c r="T28" s="84">
        <v>8.5302672064823302</v>
      </c>
    </row>
    <row r="29" spans="1:20" ht="13.5">
      <c r="A29" s="83" t="s">
        <v>47</v>
      </c>
      <c r="B29" s="83"/>
      <c r="C29" s="82" t="s">
        <v>81</v>
      </c>
      <c r="D29" s="85">
        <v>11.041996629035131</v>
      </c>
      <c r="E29" s="85">
        <v>11.729783181042899</v>
      </c>
      <c r="F29" s="85">
        <v>12.78500382431624</v>
      </c>
      <c r="G29" s="85">
        <v>13.385725580758219</v>
      </c>
      <c r="H29" s="85">
        <v>12.913189321540081</v>
      </c>
      <c r="I29" s="85">
        <v>11.26216646155863</v>
      </c>
      <c r="J29" s="85">
        <v>10.64947984949179</v>
      </c>
      <c r="K29" s="85">
        <v>9.3425496544310977</v>
      </c>
      <c r="L29" s="85">
        <v>7.6867726821016698</v>
      </c>
      <c r="M29" s="85">
        <v>9.4851973305824444</v>
      </c>
      <c r="N29" s="85">
        <v>8.4585981777821679</v>
      </c>
      <c r="O29" s="85">
        <v>7.1328739152511194</v>
      </c>
      <c r="P29" s="85">
        <v>6.8574439670873923</v>
      </c>
      <c r="Q29" s="85">
        <v>6.2076841379686432</v>
      </c>
      <c r="R29" s="85">
        <v>5.8901731268881123</v>
      </c>
      <c r="S29" s="85">
        <v>5.2507928193386171</v>
      </c>
      <c r="T29" s="85">
        <v>4.7980002218024049</v>
      </c>
    </row>
    <row r="30" spans="1:20" ht="13.5">
      <c r="A30" s="83" t="s">
        <v>31</v>
      </c>
      <c r="B30" s="83"/>
      <c r="C30" s="82" t="s">
        <v>81</v>
      </c>
      <c r="D30" s="84">
        <v>10.51827348019482</v>
      </c>
      <c r="E30" s="84">
        <v>9.4847903831041531</v>
      </c>
      <c r="F30" s="84">
        <v>8.9852184022587611</v>
      </c>
      <c r="G30" s="84">
        <v>8.6509241264226553</v>
      </c>
      <c r="H30" s="84">
        <v>7.9983027840915373</v>
      </c>
      <c r="I30" s="84">
        <v>7.7304737782820956</v>
      </c>
      <c r="J30" s="84">
        <v>6.7766062987511146</v>
      </c>
      <c r="K30" s="84">
        <v>6.0754108534924498</v>
      </c>
      <c r="L30" s="84">
        <v>6.7232420043823797</v>
      </c>
      <c r="M30" s="84">
        <v>7.7485662794836223</v>
      </c>
      <c r="N30" s="84">
        <v>8.3625003145320029</v>
      </c>
      <c r="O30" s="84">
        <v>8.3590274115027903</v>
      </c>
      <c r="P30" s="84">
        <v>10.654541569135381</v>
      </c>
      <c r="Q30" s="84">
        <v>12.148698793347259</v>
      </c>
      <c r="R30" s="84">
        <v>12.68279985208949</v>
      </c>
      <c r="S30" s="84">
        <v>11.89603980695798</v>
      </c>
      <c r="T30" s="84">
        <v>11.72458790549887</v>
      </c>
    </row>
    <row r="31" spans="1:20" ht="13.5">
      <c r="A31" s="83" t="s">
        <v>14</v>
      </c>
      <c r="B31" s="83"/>
      <c r="C31" s="82" t="s">
        <v>81</v>
      </c>
      <c r="D31" s="85">
        <v>4.7738693467336679</v>
      </c>
      <c r="E31" s="85">
        <v>5.0347993484377316</v>
      </c>
      <c r="F31" s="85">
        <v>5.3803616798684804</v>
      </c>
      <c r="G31" s="85">
        <v>5.2244407746584596</v>
      </c>
      <c r="H31" s="85">
        <v>4.683029664207198</v>
      </c>
      <c r="I31" s="85">
        <v>4.4066776958941194</v>
      </c>
      <c r="J31" s="85">
        <v>4.1009463722397479</v>
      </c>
      <c r="K31" s="85">
        <v>3.8818944844124701</v>
      </c>
      <c r="L31" s="85">
        <v>3.9849624060150379</v>
      </c>
      <c r="M31" s="85">
        <v>5.0347747202902937</v>
      </c>
      <c r="N31" s="85">
        <v>5.0235240552435876</v>
      </c>
      <c r="O31" s="85">
        <v>4.5214890557597061</v>
      </c>
      <c r="P31" s="85">
        <v>4.3484894720781204</v>
      </c>
      <c r="Q31" s="85">
        <v>4.0577507598784193</v>
      </c>
      <c r="R31" s="85">
        <v>3.6115326251896809</v>
      </c>
      <c r="S31" s="85">
        <v>3.3489922715562961</v>
      </c>
      <c r="T31" s="85">
        <v>3.1282899684163028</v>
      </c>
    </row>
    <row r="32" spans="1:20" ht="13.5">
      <c r="A32" s="83" t="s">
        <v>20</v>
      </c>
      <c r="B32" s="83"/>
      <c r="C32" s="82" t="s">
        <v>81</v>
      </c>
      <c r="D32" s="84">
        <v>4.4220560663218054</v>
      </c>
      <c r="E32" s="84">
        <v>4.0011036299635538</v>
      </c>
      <c r="F32" s="84">
        <v>3.2795825589207959</v>
      </c>
      <c r="G32" s="84">
        <v>3.5619851631142652</v>
      </c>
      <c r="H32" s="84">
        <v>3.6725299033612182</v>
      </c>
      <c r="I32" s="84">
        <v>3.7354167544118271</v>
      </c>
      <c r="J32" s="84">
        <v>3.4370568115458409</v>
      </c>
      <c r="K32" s="84">
        <v>3.232998885172798</v>
      </c>
      <c r="L32" s="84">
        <v>3.1742772667542698</v>
      </c>
      <c r="M32" s="84">
        <v>3.6478399868841711</v>
      </c>
      <c r="N32" s="84">
        <v>3.7213624792920919</v>
      </c>
      <c r="O32" s="84">
        <v>3.4056862370115382</v>
      </c>
      <c r="P32" s="84">
        <v>3.2152310739005112</v>
      </c>
      <c r="Q32" s="84">
        <v>3.118634880153635</v>
      </c>
      <c r="R32" s="84">
        <v>3.528830937518967</v>
      </c>
      <c r="S32" s="84">
        <v>3.6280269532818039</v>
      </c>
      <c r="T32" s="84">
        <v>3.713803326859392</v>
      </c>
    </row>
    <row r="33" spans="1:20" ht="13.5">
      <c r="A33" s="83" t="s">
        <v>83</v>
      </c>
      <c r="B33" s="83"/>
      <c r="C33" s="82" t="s">
        <v>81</v>
      </c>
      <c r="D33" s="85">
        <v>14.25855263399149</v>
      </c>
      <c r="E33" s="85">
        <v>13.67384865605913</v>
      </c>
      <c r="F33" s="85">
        <v>12.48103365791836</v>
      </c>
      <c r="G33" s="85">
        <v>11.64126318233518</v>
      </c>
      <c r="H33" s="85">
        <v>11.745920381166741</v>
      </c>
      <c r="I33" s="85">
        <v>10.03300132196653</v>
      </c>
      <c r="J33" s="85">
        <v>7.0297178892257488</v>
      </c>
      <c r="K33" s="85">
        <v>6.0515870272270531</v>
      </c>
      <c r="L33" s="85">
        <v>7.7389040507183386</v>
      </c>
      <c r="M33" s="85">
        <v>17.514653948033128</v>
      </c>
      <c r="N33" s="85">
        <v>19.482290093113839</v>
      </c>
      <c r="O33" s="85">
        <v>16.20639456283066</v>
      </c>
      <c r="P33" s="85">
        <v>15.046700006062901</v>
      </c>
      <c r="Q33" s="85">
        <v>11.86738197681173</v>
      </c>
      <c r="R33" s="85">
        <v>10.846319016591311</v>
      </c>
      <c r="S33" s="85">
        <v>9.8729701259515892</v>
      </c>
      <c r="T33" s="85">
        <v>9.6428760859287372</v>
      </c>
    </row>
    <row r="34" spans="1:20" ht="21">
      <c r="A34" s="83" t="s">
        <v>33</v>
      </c>
      <c r="B34" s="83"/>
      <c r="C34" s="82" t="s">
        <v>81</v>
      </c>
      <c r="D34" s="84">
        <v>2.3452578803927469</v>
      </c>
      <c r="E34" s="84">
        <v>1.8049938634015019</v>
      </c>
      <c r="F34" s="84">
        <v>2.6208783389601091</v>
      </c>
      <c r="G34" s="84">
        <v>3.675032729357588</v>
      </c>
      <c r="H34" s="84">
        <v>5.1133375923872464</v>
      </c>
      <c r="I34" s="84">
        <v>4.4881800834608754</v>
      </c>
      <c r="J34" s="84">
        <v>4.7306537302886724</v>
      </c>
      <c r="K34" s="84">
        <v>4.0652436696334604</v>
      </c>
      <c r="L34" s="84">
        <v>5.0600863255304729</v>
      </c>
      <c r="M34" s="84">
        <v>5.1223589228059723</v>
      </c>
      <c r="N34" s="84">
        <v>4.3608075300948119</v>
      </c>
      <c r="O34" s="84">
        <v>4.9014555899270293</v>
      </c>
      <c r="P34" s="84">
        <v>5.1400816645073544</v>
      </c>
      <c r="Q34" s="84">
        <v>5.8476332787955068</v>
      </c>
      <c r="R34" s="84">
        <v>5.8523972925241736</v>
      </c>
      <c r="S34" s="84">
        <v>6.6685623347859364</v>
      </c>
      <c r="T34" s="84">
        <v>6.2906725107308663</v>
      </c>
    </row>
    <row r="35" spans="1:20" ht="13.5">
      <c r="A35" s="83" t="s">
        <v>30</v>
      </c>
      <c r="B35" s="83"/>
      <c r="C35" s="82" t="s">
        <v>81</v>
      </c>
      <c r="D35" s="85">
        <v>2.5637835629371679</v>
      </c>
      <c r="E35" s="85">
        <v>2.538160341762862</v>
      </c>
      <c r="F35" s="85">
        <v>2.864440978132778</v>
      </c>
      <c r="G35" s="85">
        <v>2.9639262224444409</v>
      </c>
      <c r="H35" s="85">
        <v>3.6603887445560188</v>
      </c>
      <c r="I35" s="85">
        <v>3.557866089853992</v>
      </c>
      <c r="J35" s="85">
        <v>3.5659844076679752</v>
      </c>
      <c r="K35" s="85">
        <v>3.6451513838069052</v>
      </c>
      <c r="L35" s="85">
        <v>3.903612685783902</v>
      </c>
      <c r="M35" s="85">
        <v>5.3792723992698672</v>
      </c>
      <c r="N35" s="85">
        <v>5.32899785326721</v>
      </c>
      <c r="O35" s="85">
        <v>5.194533813917344</v>
      </c>
      <c r="P35" s="85">
        <v>4.923072461115984</v>
      </c>
      <c r="Q35" s="85">
        <v>4.9428553895138752</v>
      </c>
      <c r="R35" s="85">
        <v>4.8313449979011516</v>
      </c>
      <c r="S35" s="85">
        <v>4.3356664544629488</v>
      </c>
      <c r="T35" s="85">
        <v>3.8845222654671301</v>
      </c>
    </row>
    <row r="36" spans="1:20" ht="21">
      <c r="A36" s="83" t="s">
        <v>48</v>
      </c>
      <c r="B36" s="83"/>
      <c r="C36" s="82" t="s">
        <v>81</v>
      </c>
      <c r="D36" s="84">
        <v>3.0472636815920402</v>
      </c>
      <c r="E36" s="84">
        <v>2.4932115527030358</v>
      </c>
      <c r="F36" s="84">
        <v>3.0655519205137529</v>
      </c>
      <c r="G36" s="84">
        <v>4.1159279103750617</v>
      </c>
      <c r="H36" s="84">
        <v>5.0429314306445763</v>
      </c>
      <c r="I36" s="84">
        <v>5.2593746256139928</v>
      </c>
      <c r="J36" s="84">
        <v>4.324002382370459</v>
      </c>
      <c r="K36" s="84">
        <v>3.5697620158656092</v>
      </c>
      <c r="L36" s="84">
        <v>3.027522935779817</v>
      </c>
      <c r="M36" s="84">
        <v>3.6779776816214991</v>
      </c>
      <c r="N36" s="84">
        <v>4.4515466270973638</v>
      </c>
      <c r="O36" s="84">
        <v>4.4297294211667992</v>
      </c>
      <c r="P36" s="84">
        <v>5.2684153382763643</v>
      </c>
      <c r="Q36" s="84">
        <v>6.6936104235421761</v>
      </c>
      <c r="R36" s="84">
        <v>6.8223424594818507</v>
      </c>
      <c r="S36" s="84">
        <v>6.8719936206791603</v>
      </c>
      <c r="T36" s="84">
        <v>6.0041939458656799</v>
      </c>
    </row>
    <row r="37" spans="1:20" ht="21">
      <c r="A37" s="83" t="s">
        <v>11</v>
      </c>
      <c r="B37" s="83"/>
      <c r="C37" s="82" t="s">
        <v>81</v>
      </c>
      <c r="D37" s="85">
        <v>6.1306479432084853</v>
      </c>
      <c r="E37" s="85">
        <v>5.4339468243382134</v>
      </c>
      <c r="F37" s="85">
        <v>5.2820054056228694</v>
      </c>
      <c r="G37" s="85">
        <v>4.7454154696274413</v>
      </c>
      <c r="H37" s="85">
        <v>4.0051250113797208</v>
      </c>
      <c r="I37" s="85">
        <v>3.8068837687486479</v>
      </c>
      <c r="J37" s="85">
        <v>3.8565629542586142</v>
      </c>
      <c r="K37" s="85">
        <v>3.6605952994905619</v>
      </c>
      <c r="L37" s="85">
        <v>4.166666699359765</v>
      </c>
      <c r="M37" s="85">
        <v>6.1218243080537169</v>
      </c>
      <c r="N37" s="85">
        <v>6.5557432781755871</v>
      </c>
      <c r="O37" s="85">
        <v>6.4911756008810144</v>
      </c>
      <c r="P37" s="85">
        <v>6.9303554538181569</v>
      </c>
      <c r="Q37" s="85">
        <v>6.263153484124051</v>
      </c>
      <c r="R37" s="85">
        <v>5.7517782536471076</v>
      </c>
      <c r="S37" s="85">
        <v>5.7654632109843993</v>
      </c>
      <c r="T37" s="85">
        <v>5.099488151832392</v>
      </c>
    </row>
    <row r="38" spans="1:20" ht="13.5">
      <c r="A38" s="83" t="s">
        <v>12</v>
      </c>
      <c r="B38" s="83"/>
      <c r="C38" s="82" t="s">
        <v>81</v>
      </c>
      <c r="D38" s="84">
        <v>3.443877551020408</v>
      </c>
      <c r="E38" s="84">
        <v>3.4307496823379928</v>
      </c>
      <c r="F38" s="84">
        <v>3.9108494533221201</v>
      </c>
      <c r="G38" s="84">
        <v>4.4247787610619467</v>
      </c>
      <c r="H38" s="84">
        <v>4.3660789252728804</v>
      </c>
      <c r="I38" s="84">
        <v>4.6082100437591169</v>
      </c>
      <c r="J38" s="84">
        <v>3.4260016353229759</v>
      </c>
      <c r="K38" s="84">
        <v>2.524930195452733</v>
      </c>
      <c r="L38" s="84">
        <v>2.5971520086443092</v>
      </c>
      <c r="M38" s="84">
        <v>3.1550492373045</v>
      </c>
      <c r="N38" s="84">
        <v>3.6087624903920061</v>
      </c>
      <c r="O38" s="84">
        <v>3.271081358639838</v>
      </c>
      <c r="P38" s="84">
        <v>3.2154460917951968</v>
      </c>
      <c r="Q38" s="84">
        <v>3.5014419471413452</v>
      </c>
      <c r="R38" s="84">
        <v>3.5189113643074261</v>
      </c>
      <c r="S38" s="84">
        <v>4.3859332526795782</v>
      </c>
      <c r="T38" s="84">
        <v>4.752995373228722</v>
      </c>
    </row>
    <row r="39" spans="1:20" ht="13.5">
      <c r="A39" s="83" t="s">
        <v>35</v>
      </c>
      <c r="B39" s="83"/>
      <c r="C39" s="82" t="s">
        <v>81</v>
      </c>
      <c r="D39" s="85">
        <v>16.096800277232301</v>
      </c>
      <c r="E39" s="85">
        <v>18.243554327808472</v>
      </c>
      <c r="F39" s="85">
        <v>19.932493275470421</v>
      </c>
      <c r="G39" s="85">
        <v>19.64359473653154</v>
      </c>
      <c r="H39" s="85">
        <v>18.972241474502798</v>
      </c>
      <c r="I39" s="85">
        <v>17.746907285578601</v>
      </c>
      <c r="J39" s="85">
        <v>13.8405587469521</v>
      </c>
      <c r="K39" s="85">
        <v>9.6035446101284734</v>
      </c>
      <c r="L39" s="85">
        <v>7.1168226496731393</v>
      </c>
      <c r="M39" s="85">
        <v>8.165840051390969</v>
      </c>
      <c r="N39" s="85">
        <v>9.6364082319138493</v>
      </c>
      <c r="O39" s="85">
        <v>9.6312641542302995</v>
      </c>
      <c r="P39" s="85">
        <v>10.088060760194461</v>
      </c>
      <c r="Q39" s="85">
        <v>10.32607754354737</v>
      </c>
      <c r="R39" s="85">
        <v>8.9904466393893632</v>
      </c>
      <c r="S39" s="85">
        <v>7.4996739812347126</v>
      </c>
      <c r="T39" s="85">
        <v>6.1728508002344578</v>
      </c>
    </row>
    <row r="40" spans="1:20" ht="13.5">
      <c r="A40" s="83" t="s">
        <v>34</v>
      </c>
      <c r="B40" s="83"/>
      <c r="C40" s="82" t="s">
        <v>81</v>
      </c>
      <c r="D40" s="84">
        <v>3.9278091538814861</v>
      </c>
      <c r="E40" s="84">
        <v>4.0076371437655034</v>
      </c>
      <c r="F40" s="84">
        <v>4.9998152920072831</v>
      </c>
      <c r="G40" s="84">
        <v>6.2625371420484228</v>
      </c>
      <c r="H40" s="84">
        <v>6.622150068290428</v>
      </c>
      <c r="I40" s="84">
        <v>7.5838582962421759</v>
      </c>
      <c r="J40" s="84">
        <v>7.6479679246532459</v>
      </c>
      <c r="K40" s="84">
        <v>7.9610353993220899</v>
      </c>
      <c r="L40" s="84">
        <v>7.5492835632926898</v>
      </c>
      <c r="M40" s="84">
        <v>9.429800693957759</v>
      </c>
      <c r="N40" s="84">
        <v>10.769454810558489</v>
      </c>
      <c r="O40" s="84">
        <v>12.67961114055313</v>
      </c>
      <c r="P40" s="84">
        <v>15.524384498676749</v>
      </c>
      <c r="Q40" s="84">
        <v>16.184457043227859</v>
      </c>
      <c r="R40" s="84">
        <v>13.8917594215508</v>
      </c>
      <c r="S40" s="84">
        <v>12.44658332367422</v>
      </c>
      <c r="T40" s="84">
        <v>11.066048508329271</v>
      </c>
    </row>
    <row r="41" spans="1:20" ht="21">
      <c r="A41" s="83" t="s">
        <v>26</v>
      </c>
      <c r="B41" s="83"/>
      <c r="C41" s="82" t="s">
        <v>81</v>
      </c>
      <c r="D41" s="85">
        <v>18.776566968080999</v>
      </c>
      <c r="E41" s="85">
        <v>19.308510638297879</v>
      </c>
      <c r="F41" s="85">
        <v>18.63311278540559</v>
      </c>
      <c r="G41" s="85">
        <v>17.516384697454662</v>
      </c>
      <c r="H41" s="85">
        <v>18.136552244436071</v>
      </c>
      <c r="I41" s="85">
        <v>16.171742008700591</v>
      </c>
      <c r="J41" s="85">
        <v>13.30244122965642</v>
      </c>
      <c r="K41" s="85">
        <v>11.016971225658519</v>
      </c>
      <c r="L41" s="85">
        <v>9.566758967361821</v>
      </c>
      <c r="M41" s="85">
        <v>12.05165227502874</v>
      </c>
      <c r="N41" s="85">
        <v>14.37326418861131</v>
      </c>
      <c r="O41" s="85">
        <v>13.60582374886418</v>
      </c>
      <c r="P41" s="85">
        <v>13.9467950222613</v>
      </c>
      <c r="Q41" s="85">
        <v>14.215879713225981</v>
      </c>
      <c r="R41" s="85">
        <v>13.179511909815149</v>
      </c>
      <c r="S41" s="85">
        <v>11.473301201142091</v>
      </c>
      <c r="T41" s="85">
        <v>9.644097158099223</v>
      </c>
    </row>
    <row r="42" spans="1:20" ht="13.5">
      <c r="A42" s="83" t="s">
        <v>37</v>
      </c>
      <c r="B42" s="83"/>
      <c r="C42" s="82" t="s">
        <v>81</v>
      </c>
      <c r="D42" s="84">
        <v>6.7290272551916503</v>
      </c>
      <c r="E42" s="84">
        <v>6.1730597983851059</v>
      </c>
      <c r="F42" s="84">
        <v>6.311696373107381</v>
      </c>
      <c r="G42" s="84">
        <v>6.67484387199202</v>
      </c>
      <c r="H42" s="84">
        <v>6.2899543472091342</v>
      </c>
      <c r="I42" s="84">
        <v>6.5055896540211053</v>
      </c>
      <c r="J42" s="84">
        <v>5.9501760076659007</v>
      </c>
      <c r="K42" s="84">
        <v>4.8181295821099024</v>
      </c>
      <c r="L42" s="84">
        <v>4.3705836130473639</v>
      </c>
      <c r="M42" s="84">
        <v>5.8569390088634661</v>
      </c>
      <c r="N42" s="84">
        <v>7.236202965741402</v>
      </c>
      <c r="O42" s="84">
        <v>8.1659933246202456</v>
      </c>
      <c r="P42" s="84">
        <v>8.8401831913333258</v>
      </c>
      <c r="Q42" s="84">
        <v>10.102332086229801</v>
      </c>
      <c r="R42" s="84">
        <v>9.6676151034921407</v>
      </c>
      <c r="S42" s="84">
        <v>8.9622729544089488</v>
      </c>
      <c r="T42" s="84">
        <v>8.0190959270843596</v>
      </c>
    </row>
    <row r="43" spans="1:20" ht="13.5">
      <c r="A43" s="83" t="s">
        <v>36</v>
      </c>
      <c r="B43" s="83"/>
      <c r="C43" s="82" t="s">
        <v>81</v>
      </c>
      <c r="D43" s="85">
        <v>13.86349447021049</v>
      </c>
      <c r="E43" s="85">
        <v>10.46874387395612</v>
      </c>
      <c r="F43" s="85">
        <v>11.45041748748031</v>
      </c>
      <c r="G43" s="85">
        <v>11.48345593444437</v>
      </c>
      <c r="H43" s="85">
        <v>10.96160336617514</v>
      </c>
      <c r="I43" s="85">
        <v>9.1461713569649898</v>
      </c>
      <c r="J43" s="85">
        <v>8.4521656929896807</v>
      </c>
      <c r="K43" s="85">
        <v>8.232030087168571</v>
      </c>
      <c r="L43" s="85">
        <v>11.254562050789071</v>
      </c>
      <c r="M43" s="85">
        <v>17.856642237638351</v>
      </c>
      <c r="N43" s="85">
        <v>19.85968522321906</v>
      </c>
      <c r="O43" s="85">
        <v>21.390547028919599</v>
      </c>
      <c r="P43" s="85">
        <v>24.787224604404958</v>
      </c>
      <c r="Q43" s="85">
        <v>26.0935259622925</v>
      </c>
      <c r="R43" s="85">
        <v>24.44127687404098</v>
      </c>
      <c r="S43" s="85">
        <v>22.057286595085511</v>
      </c>
      <c r="T43" s="85">
        <v>19.634714561087119</v>
      </c>
    </row>
    <row r="44" spans="1:20" ht="13.5">
      <c r="A44" s="83" t="s">
        <v>10</v>
      </c>
      <c r="B44" s="83"/>
      <c r="C44" s="82" t="s">
        <v>81</v>
      </c>
      <c r="D44" s="84">
        <v>5.7988402319536103</v>
      </c>
      <c r="E44" s="84">
        <v>5.0165016501650168</v>
      </c>
      <c r="F44" s="84">
        <v>5.2077635062690097</v>
      </c>
      <c r="G44" s="84">
        <v>5.7618521735714312</v>
      </c>
      <c r="H44" s="84">
        <v>6.5263295382806881</v>
      </c>
      <c r="I44" s="84">
        <v>7.6668153718692249</v>
      </c>
      <c r="J44" s="84">
        <v>6.975033624747816</v>
      </c>
      <c r="K44" s="84">
        <v>6.1463074021356734</v>
      </c>
      <c r="L44" s="84">
        <v>6.2241730793953991</v>
      </c>
      <c r="M44" s="84">
        <v>8.3164420034916677</v>
      </c>
      <c r="N44" s="84">
        <v>8.5783570779023925</v>
      </c>
      <c r="O44" s="84">
        <v>7.7826286306640364</v>
      </c>
      <c r="P44" s="84">
        <v>7.9641120904312066</v>
      </c>
      <c r="Q44" s="84">
        <v>8.0268997417129562</v>
      </c>
      <c r="R44" s="84">
        <v>7.9309346892862207</v>
      </c>
      <c r="S44" s="84">
        <v>7.3898227468868853</v>
      </c>
      <c r="T44" s="84">
        <v>6.9439969982492924</v>
      </c>
    </row>
    <row r="45" spans="1:20" ht="21">
      <c r="A45" s="83" t="s">
        <v>9</v>
      </c>
      <c r="B45" s="83"/>
      <c r="C45" s="82" t="s">
        <v>81</v>
      </c>
      <c r="D45" s="85">
        <v>2.6574288810601132</v>
      </c>
      <c r="E45" s="85">
        <v>2.4898123868372188</v>
      </c>
      <c r="F45" s="85">
        <v>2.923697864221432</v>
      </c>
      <c r="G45" s="85">
        <v>4.1166173681801084</v>
      </c>
      <c r="H45" s="85">
        <v>4.3156313415085812</v>
      </c>
      <c r="I45" s="85">
        <v>4.4366766425212969</v>
      </c>
      <c r="J45" s="85">
        <v>3.9949203549101351</v>
      </c>
      <c r="K45" s="85">
        <v>3.6410772221554009</v>
      </c>
      <c r="L45" s="85">
        <v>3.3502263769302951</v>
      </c>
      <c r="M45" s="85">
        <v>4.1090230215567933</v>
      </c>
      <c r="N45" s="85">
        <v>4.8079453212013421</v>
      </c>
      <c r="O45" s="85">
        <v>4.4094098567173452</v>
      </c>
      <c r="P45" s="85">
        <v>4.4914181921962593</v>
      </c>
      <c r="Q45" s="85">
        <v>4.7467399654019662</v>
      </c>
      <c r="R45" s="85">
        <v>4.8259363150405594</v>
      </c>
      <c r="S45" s="85">
        <v>4.8006652415026734</v>
      </c>
      <c r="T45" s="85">
        <v>4.9178730441531604</v>
      </c>
    </row>
    <row r="46" spans="1:20" ht="13.5">
      <c r="A46" s="83" t="s">
        <v>39</v>
      </c>
      <c r="B46" s="83"/>
      <c r="C46" s="82" t="s">
        <v>81</v>
      </c>
      <c r="D46" s="84">
        <v>6.4945193015900529</v>
      </c>
      <c r="E46" s="84">
        <v>8.3808631991146676</v>
      </c>
      <c r="F46" s="84">
        <v>10.35814754167192</v>
      </c>
      <c r="G46" s="84">
        <v>10.54234706827989</v>
      </c>
      <c r="H46" s="84">
        <v>10.837080437843481</v>
      </c>
      <c r="I46" s="84">
        <v>10.63507615569609</v>
      </c>
      <c r="J46" s="84">
        <v>10.229470722700899</v>
      </c>
      <c r="K46" s="84">
        <v>10.28292092057449</v>
      </c>
      <c r="L46" s="84">
        <v>10.964543774155601</v>
      </c>
      <c r="M46" s="84">
        <v>14.02537578794246</v>
      </c>
      <c r="N46" s="84">
        <v>11.88033854674519</v>
      </c>
      <c r="O46" s="84">
        <v>9.788221207812617</v>
      </c>
      <c r="P46" s="84">
        <v>9.2099487929773218</v>
      </c>
      <c r="Q46" s="84">
        <v>9.7138207930949108</v>
      </c>
      <c r="R46" s="84">
        <v>9.9016780738630441</v>
      </c>
      <c r="S46" s="84">
        <v>10.303581657063919</v>
      </c>
      <c r="T46" s="84">
        <v>10.900039303026331</v>
      </c>
    </row>
    <row r="47" spans="1:20" ht="21">
      <c r="A47" s="83" t="s">
        <v>19</v>
      </c>
      <c r="B47" s="83"/>
      <c r="C47" s="82" t="s">
        <v>81</v>
      </c>
      <c r="D47" s="85">
        <v>5.476687543493389</v>
      </c>
      <c r="E47" s="85">
        <v>4.7407201445850129</v>
      </c>
      <c r="F47" s="85">
        <v>5.0177815941864834</v>
      </c>
      <c r="G47" s="85">
        <v>4.8022531219496294</v>
      </c>
      <c r="H47" s="85">
        <v>4.6769484525309686</v>
      </c>
      <c r="I47" s="85">
        <v>4.6384208989680573</v>
      </c>
      <c r="J47" s="85">
        <v>5.3730361054471256</v>
      </c>
      <c r="K47" s="85">
        <v>5.2587364283514608</v>
      </c>
      <c r="L47" s="85">
        <v>5.2614485497245527</v>
      </c>
      <c r="M47" s="85">
        <v>7.6803637323474732</v>
      </c>
      <c r="N47" s="85">
        <v>7.7645726000889859</v>
      </c>
      <c r="O47" s="85">
        <v>7.847571854933542</v>
      </c>
      <c r="P47" s="85">
        <v>7.911376739236446</v>
      </c>
      <c r="Q47" s="85">
        <v>7.6811785910312462</v>
      </c>
      <c r="R47" s="85">
        <v>6.2227439681101737</v>
      </c>
      <c r="S47" s="85">
        <v>5.5387244279160042</v>
      </c>
      <c r="T47" s="85">
        <v>4.8507014446892871</v>
      </c>
    </row>
    <row r="48" spans="1:20" ht="21">
      <c r="A48" s="83" t="s">
        <v>24</v>
      </c>
      <c r="B48" s="83"/>
      <c r="C48" s="82" t="s">
        <v>81</v>
      </c>
      <c r="D48" s="84">
        <v>3.9920327666498352</v>
      </c>
      <c r="E48" s="84">
        <v>4.7316570887890128</v>
      </c>
      <c r="F48" s="84">
        <v>5.7833953459475502</v>
      </c>
      <c r="G48" s="84">
        <v>5.9893113827630691</v>
      </c>
      <c r="H48" s="84">
        <v>5.5285314011628302</v>
      </c>
      <c r="I48" s="84">
        <v>5.0825095770044744</v>
      </c>
      <c r="J48" s="84">
        <v>4.6239797131309928</v>
      </c>
      <c r="K48" s="84">
        <v>4.6218048353600398</v>
      </c>
      <c r="L48" s="84">
        <v>5.7841008523187609</v>
      </c>
      <c r="M48" s="84">
        <v>9.2556310981938967</v>
      </c>
      <c r="N48" s="84">
        <v>9.6318053624111357</v>
      </c>
      <c r="O48" s="84">
        <v>8.9496468443836861</v>
      </c>
      <c r="P48" s="84">
        <v>8.0685022552315555</v>
      </c>
      <c r="Q48" s="84">
        <v>7.3750868792956989</v>
      </c>
      <c r="R48" s="84">
        <v>6.1671466044137171</v>
      </c>
      <c r="S48" s="84">
        <v>5.2809439257689448</v>
      </c>
      <c r="T48" s="84">
        <v>4.8702502025868304</v>
      </c>
    </row>
    <row r="49" spans="1:20" ht="21">
      <c r="A49" s="83" t="s">
        <v>84</v>
      </c>
      <c r="B49" s="83"/>
      <c r="C49" s="82" t="s">
        <v>81</v>
      </c>
      <c r="D49" s="85">
        <v>6.3033243563001582</v>
      </c>
      <c r="E49" s="85">
        <v>6.3905092785011384</v>
      </c>
      <c r="F49" s="85">
        <v>6.9100509346602266</v>
      </c>
      <c r="G49" s="85">
        <v>6.9828155714144202</v>
      </c>
      <c r="H49" s="85">
        <v>6.8931560108826107</v>
      </c>
      <c r="I49" s="85">
        <v>6.6408012732954322</v>
      </c>
      <c r="J49" s="85">
        <v>6.1391138616102596</v>
      </c>
      <c r="K49" s="85">
        <v>5.6814181263363244</v>
      </c>
      <c r="L49" s="85">
        <v>5.9833872677176654</v>
      </c>
      <c r="M49" s="85">
        <v>8.1857726917939395</v>
      </c>
      <c r="N49" s="85">
        <v>8.3491794337796161</v>
      </c>
      <c r="O49" s="85">
        <v>7.9682776359778398</v>
      </c>
      <c r="P49" s="85">
        <v>7.9677300762768768</v>
      </c>
      <c r="Q49" s="85">
        <v>7.9217669583386607</v>
      </c>
      <c r="R49" s="85">
        <v>7.3343652982243199</v>
      </c>
      <c r="S49" s="85">
        <v>6.7659425259796917</v>
      </c>
      <c r="T49" s="85">
        <v>6.3053652375694504</v>
      </c>
    </row>
    <row r="50" spans="1:20" ht="13.5">
      <c r="A50" s="83" t="s">
        <v>85</v>
      </c>
      <c r="B50" s="83"/>
      <c r="C50" s="82" t="s">
        <v>81</v>
      </c>
      <c r="D50" s="84" t="s">
        <v>86</v>
      </c>
      <c r="E50" s="84">
        <v>15.040122708484731</v>
      </c>
      <c r="F50" s="84">
        <v>15.63300328508587</v>
      </c>
      <c r="G50" s="84">
        <v>14.18940019688595</v>
      </c>
      <c r="H50" s="84">
        <v>13.71745236779393</v>
      </c>
      <c r="I50" s="84">
        <v>11.87031717998808</v>
      </c>
      <c r="J50" s="84" t="s">
        <v>86</v>
      </c>
      <c r="K50" s="84">
        <v>11.20417633163455</v>
      </c>
      <c r="L50" s="84">
        <v>11.2733770288822</v>
      </c>
      <c r="M50" s="84">
        <v>12.06625609296767</v>
      </c>
      <c r="N50" s="84">
        <v>11.83051654418585</v>
      </c>
      <c r="O50" s="84">
        <v>10.87551612337257</v>
      </c>
      <c r="P50" s="84">
        <v>10.430630959538311</v>
      </c>
      <c r="Q50" s="84">
        <v>9.6955287031350252</v>
      </c>
      <c r="R50" s="84">
        <v>9.1524057458701868</v>
      </c>
      <c r="S50" s="84">
        <v>8.9525690154375575</v>
      </c>
      <c r="T50" s="84">
        <v>9.2655026612482896</v>
      </c>
    </row>
    <row r="51" spans="1:20" ht="21">
      <c r="A51" s="83" t="s">
        <v>99</v>
      </c>
      <c r="B51" s="83"/>
      <c r="C51" s="82" t="s">
        <v>81</v>
      </c>
      <c r="D51" s="85">
        <v>5.0816444102203562</v>
      </c>
      <c r="E51" s="85">
        <v>5.9146296223145631</v>
      </c>
      <c r="F51" s="85">
        <v>6.3338851342165441</v>
      </c>
      <c r="G51" s="85">
        <v>6.5584228662104618</v>
      </c>
      <c r="H51" s="85">
        <v>6.3909514851882214</v>
      </c>
      <c r="I51" s="85">
        <v>6.5712040244063212</v>
      </c>
      <c r="J51" s="85">
        <v>5.739959264562505</v>
      </c>
      <c r="K51" s="85">
        <v>4.4900985846902701</v>
      </c>
      <c r="L51" s="85">
        <v>4.7814255348998387</v>
      </c>
      <c r="M51" s="85">
        <v>7.7128464820430134</v>
      </c>
      <c r="N51" s="85">
        <v>8.9164391146456605</v>
      </c>
      <c r="O51" s="85">
        <v>10.308399974297631</v>
      </c>
      <c r="P51" s="85">
        <v>10.1721498583389</v>
      </c>
      <c r="Q51" s="85">
        <v>9.3811996483396047</v>
      </c>
      <c r="R51" s="85">
        <v>9.6200696400490475</v>
      </c>
      <c r="S51" s="85">
        <v>9.613007399001626</v>
      </c>
      <c r="T51" s="85">
        <v>9.5382495646353824</v>
      </c>
    </row>
    <row r="52" spans="1:20" ht="13.5">
      <c r="A52" s="83" t="s">
        <v>100</v>
      </c>
      <c r="B52" s="83"/>
      <c r="C52" s="82" t="s">
        <v>81</v>
      </c>
      <c r="D52" s="84">
        <v>16.4041266404734</v>
      </c>
      <c r="E52" s="84">
        <v>17.366259471996429</v>
      </c>
      <c r="F52" s="84">
        <v>13.73726873120799</v>
      </c>
      <c r="G52" s="84">
        <v>12.441270462363789</v>
      </c>
      <c r="H52" s="84">
        <v>10.882659450286519</v>
      </c>
      <c r="I52" s="84">
        <v>8.324583080583043</v>
      </c>
      <c r="J52" s="84">
        <v>5.7804100718695119</v>
      </c>
      <c r="K52" s="84">
        <v>4.2499713306006281</v>
      </c>
      <c r="L52" s="84">
        <v>5.825864778502269</v>
      </c>
      <c r="M52" s="84">
        <v>13.785045337882149</v>
      </c>
      <c r="N52" s="84">
        <v>17.81414889609411</v>
      </c>
      <c r="O52" s="84">
        <v>15.39043556254779</v>
      </c>
      <c r="P52" s="84">
        <v>13.364755967574281</v>
      </c>
      <c r="Q52" s="84">
        <v>11.769904831640391</v>
      </c>
      <c r="R52" s="84">
        <v>10.69808755331322</v>
      </c>
      <c r="S52" s="84">
        <v>9.1200345313942499</v>
      </c>
      <c r="T52" s="84">
        <v>7.9004046240286643</v>
      </c>
    </row>
    <row r="53" spans="1:20" ht="13.5">
      <c r="A53" s="83" t="s">
        <v>44</v>
      </c>
      <c r="B53" s="83"/>
      <c r="C53" s="82" t="s">
        <v>81</v>
      </c>
      <c r="D53" s="85" t="s">
        <v>86</v>
      </c>
      <c r="E53" s="85">
        <v>9.3577815941667186</v>
      </c>
      <c r="F53" s="85">
        <v>9.1165790924332182</v>
      </c>
      <c r="G53" s="85">
        <v>9.7309351088598586</v>
      </c>
      <c r="H53" s="85">
        <v>8.8775455184938146</v>
      </c>
      <c r="I53" s="85">
        <v>9.2859056176758674</v>
      </c>
      <c r="J53" s="85">
        <v>8.3782437102057159</v>
      </c>
      <c r="K53" s="85">
        <v>8.0757407563557368</v>
      </c>
      <c r="L53" s="85">
        <v>7.0747324984599427</v>
      </c>
      <c r="M53" s="85">
        <v>8.2570079103886265</v>
      </c>
      <c r="N53" s="85" t="s">
        <v>86</v>
      </c>
      <c r="O53" s="85">
        <v>6.6884264635035464</v>
      </c>
      <c r="P53" s="85">
        <v>6.1490477649067534</v>
      </c>
      <c r="Q53" s="85">
        <v>6.4740105452669479</v>
      </c>
      <c r="R53" s="85">
        <v>6.8516834306058607</v>
      </c>
      <c r="S53" s="85">
        <v>9.5526254113850868</v>
      </c>
      <c r="T53" s="85" t="s">
        <v>86</v>
      </c>
    </row>
    <row r="54" spans="1:20" ht="13.5">
      <c r="A54" s="83" t="s">
        <v>42</v>
      </c>
      <c r="B54" s="83"/>
      <c r="C54" s="82" t="s">
        <v>81</v>
      </c>
      <c r="D54" s="84">
        <v>3.5756556466182561</v>
      </c>
      <c r="E54" s="84" t="s">
        <v>86</v>
      </c>
      <c r="F54" s="84" t="s">
        <v>86</v>
      </c>
      <c r="G54" s="84" t="s">
        <v>86</v>
      </c>
      <c r="H54" s="84" t="s">
        <v>86</v>
      </c>
      <c r="I54" s="84" t="s">
        <v>86</v>
      </c>
      <c r="J54" s="84" t="s">
        <v>86</v>
      </c>
      <c r="K54" s="84" t="s">
        <v>86</v>
      </c>
      <c r="L54" s="84" t="s">
        <v>86</v>
      </c>
      <c r="M54" s="84" t="s">
        <v>86</v>
      </c>
      <c r="N54" s="84">
        <v>2.8755509252459959</v>
      </c>
      <c r="O54" s="84" t="s">
        <v>86</v>
      </c>
      <c r="P54" s="84" t="s">
        <v>86</v>
      </c>
      <c r="Q54" s="84" t="s">
        <v>86</v>
      </c>
      <c r="R54" s="84" t="s">
        <v>86</v>
      </c>
      <c r="S54" s="84" t="s">
        <v>86</v>
      </c>
      <c r="T54" s="84" t="s">
        <v>86</v>
      </c>
    </row>
    <row r="55" spans="1:20" ht="13.5">
      <c r="A55" s="83" t="s">
        <v>43</v>
      </c>
      <c r="B55" s="83"/>
      <c r="C55" s="82" t="s">
        <v>81</v>
      </c>
      <c r="D55" s="85">
        <v>4.3165367460734663</v>
      </c>
      <c r="E55" s="85" t="s">
        <v>86</v>
      </c>
      <c r="F55" s="85" t="s">
        <v>86</v>
      </c>
      <c r="G55" s="85" t="s">
        <v>86</v>
      </c>
      <c r="H55" s="85" t="s">
        <v>86</v>
      </c>
      <c r="I55" s="85">
        <v>4.3964689544246296</v>
      </c>
      <c r="J55" s="85">
        <v>4.3768291817838971</v>
      </c>
      <c r="K55" s="85" t="s">
        <v>86</v>
      </c>
      <c r="L55" s="85">
        <v>4.1173578854004269</v>
      </c>
      <c r="M55" s="85" t="s">
        <v>86</v>
      </c>
      <c r="N55" s="85">
        <v>3.5395177875981658</v>
      </c>
      <c r="O55" s="85" t="s">
        <v>86</v>
      </c>
      <c r="P55" s="85">
        <v>3.6212602983241431</v>
      </c>
      <c r="Q55" s="85" t="s">
        <v>86</v>
      </c>
      <c r="R55" s="85" t="s">
        <v>86</v>
      </c>
      <c r="S55" s="85" t="s">
        <v>86</v>
      </c>
      <c r="T55" s="85" t="s">
        <v>86</v>
      </c>
    </row>
    <row r="56" spans="1:20" ht="13.5">
      <c r="A56" s="83" t="s">
        <v>40</v>
      </c>
      <c r="B56" s="83"/>
      <c r="C56" s="82" t="s">
        <v>81</v>
      </c>
      <c r="D56" s="84" t="s">
        <v>86</v>
      </c>
      <c r="E56" s="84" t="s">
        <v>86</v>
      </c>
      <c r="F56" s="84" t="s">
        <v>86</v>
      </c>
      <c r="G56" s="84" t="s">
        <v>86</v>
      </c>
      <c r="H56" s="84" t="s">
        <v>86</v>
      </c>
      <c r="I56" s="84" t="s">
        <v>86</v>
      </c>
      <c r="J56" s="84">
        <v>10.27550474726235</v>
      </c>
      <c r="K56" s="84">
        <v>9.1058925319076618</v>
      </c>
      <c r="L56" s="84">
        <v>8.3919112966837854</v>
      </c>
      <c r="M56" s="84">
        <v>7.8734592447275267</v>
      </c>
      <c r="N56" s="84">
        <v>7.1397530092045054</v>
      </c>
      <c r="O56" s="84">
        <v>7.4776604641651572</v>
      </c>
      <c r="P56" s="84">
        <v>6.1283956198129648</v>
      </c>
      <c r="Q56" s="84">
        <v>6.1669363272513857</v>
      </c>
      <c r="R56" s="84" t="s">
        <v>86</v>
      </c>
      <c r="S56" s="84" t="s">
        <v>86</v>
      </c>
      <c r="T56" s="84" t="s">
        <v>86</v>
      </c>
    </row>
    <row r="57" spans="1:20" ht="31.5">
      <c r="A57" s="83" t="s">
        <v>49</v>
      </c>
      <c r="B57" s="83"/>
      <c r="C57" s="82" t="s">
        <v>81</v>
      </c>
      <c r="D57" s="85">
        <v>10.580664177816329</v>
      </c>
      <c r="E57" s="85">
        <v>8.9783833642162882</v>
      </c>
      <c r="F57" s="85">
        <v>7.875202528198205</v>
      </c>
      <c r="G57" s="85">
        <v>8.2099082101347598</v>
      </c>
      <c r="H57" s="85">
        <v>7.7633272251515413</v>
      </c>
      <c r="I57" s="85">
        <v>7.1241071696231444</v>
      </c>
      <c r="J57" s="85">
        <v>7.0549411246555254</v>
      </c>
      <c r="K57" s="85">
        <v>6.001707480990464</v>
      </c>
      <c r="L57" s="85">
        <v>6.2047594338474727</v>
      </c>
      <c r="M57" s="85">
        <v>8.3014537219305566</v>
      </c>
      <c r="N57" s="85">
        <v>7.3454177274995054</v>
      </c>
      <c r="O57" s="85">
        <v>6.4957285358226589</v>
      </c>
      <c r="P57" s="85">
        <v>5.4583420069861113</v>
      </c>
      <c r="Q57" s="85">
        <v>5.4779611539665458</v>
      </c>
      <c r="R57" s="85">
        <v>5.1563762349728384</v>
      </c>
      <c r="S57" s="85">
        <v>5.5673931343200591</v>
      </c>
      <c r="T57" s="85">
        <v>5.5371807258315187</v>
      </c>
    </row>
    <row r="58" spans="1:20" ht="21">
      <c r="A58" s="83" t="s">
        <v>46</v>
      </c>
      <c r="B58" s="83"/>
      <c r="C58" s="82" t="s">
        <v>81</v>
      </c>
      <c r="D58" s="84" t="s">
        <v>86</v>
      </c>
      <c r="E58" s="84">
        <v>25.370734379372159</v>
      </c>
      <c r="F58" s="84">
        <v>27.180501360377988</v>
      </c>
      <c r="G58" s="84">
        <v>27.115771399737511</v>
      </c>
      <c r="H58" s="84">
        <v>24.672779776863621</v>
      </c>
      <c r="I58" s="84">
        <v>23.84000787315864</v>
      </c>
      <c r="J58" s="84">
        <v>22.615757082814358</v>
      </c>
      <c r="K58" s="84">
        <v>22.326523764127469</v>
      </c>
      <c r="L58" s="84">
        <v>22.413695193929509</v>
      </c>
      <c r="M58" s="84">
        <v>23.522771604390631</v>
      </c>
      <c r="N58" s="84">
        <v>24.687415754973632</v>
      </c>
      <c r="O58" s="84">
        <v>24.643474424822649</v>
      </c>
      <c r="P58" s="84">
        <v>24.727421786536109</v>
      </c>
      <c r="Q58" s="84">
        <v>24.561519561980798</v>
      </c>
      <c r="R58" s="84">
        <v>24.890221915274839</v>
      </c>
      <c r="S58" s="84">
        <v>25.149618781674199</v>
      </c>
      <c r="T58" s="84">
        <v>26.503482482588979</v>
      </c>
    </row>
    <row r="59" spans="1:20">
      <c r="A59" s="86" t="s">
        <v>106</v>
      </c>
      <c r="B59" s="86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</sheetData>
  <mergeCells count="11">
    <mergeCell ref="A7:C7"/>
    <mergeCell ref="D7:T7"/>
    <mergeCell ref="A8:C8"/>
    <mergeCell ref="D8:T8"/>
    <mergeCell ref="A9:C9"/>
    <mergeCell ref="D9:T9"/>
    <mergeCell ref="A10:C10"/>
    <mergeCell ref="D10:T10"/>
    <mergeCell ref="A11:C11"/>
    <mergeCell ref="D11:T11"/>
    <mergeCell ref="A12:C12"/>
  </mergeCells>
  <hyperlinks>
    <hyperlink ref="A6" r:id="rId1" tooltip="Click once to display linked information. Click and hold to select this cell." display="http://dotstat.oecd.org/OECDStat_Metadata/ShowMetadata.ashx?Dataset=LFS_SEXAGE_I_R&amp;ShowOnWeb=true&amp;Lang=en"/>
    <hyperlink ref="A59" r:id="rId2" tooltip="Click once to display linked information. Click and hold to select this cell." display="http://dotstat.oecd.org/"/>
    <hyperlink ref="A1" r:id="rId3" display="http://dx.doi.org/10.1787/pension_glance-2017-en"/>
    <hyperlink ref="A4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 2.1</vt:lpstr>
      <vt:lpstr>Related_figure</vt:lpstr>
      <vt:lpstr>Sheet1</vt:lpstr>
      <vt:lpstr>Sheet2</vt:lpstr>
      <vt:lpstr>Sheet3</vt:lpstr>
      <vt:lpstr>Sheet4</vt:lpstr>
      <vt:lpstr>Sheet5</vt:lpstr>
      <vt:lpstr>Sheet7</vt:lpstr>
      <vt:lpstr>Sheet9</vt:lpstr>
      <vt:lpstr>Sheet12</vt:lpstr>
      <vt:lpstr>Sheet6</vt:lpstr>
      <vt:lpstr>Sheet8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2015-09-16T16:11:28Z</cp:lastPrinted>
  <dcterms:created xsi:type="dcterms:W3CDTF">2015-07-23T08:32:51Z</dcterms:created>
  <dcterms:modified xsi:type="dcterms:W3CDTF">2017-11-30T10:36:09Z</dcterms:modified>
</cp:coreProperties>
</file>