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0.xml" ContentType="application/vnd.openxmlformats-officedocument.spreadsheetml.worksheet+xml"/>
  <Override PartName="/xl/comments11.xml" ContentType="application/vnd.openxmlformats-officedocument.spreadsheetml.comments+xml"/>
  <Override PartName="/xl/chartsheets/sheet2.xml" ContentType="application/vnd.openxmlformats-officedocument.spreadsheetml.chartsheet+xml"/>
  <Override PartName="/xl/drawings/drawing4.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96" yWindow="150" windowWidth="15480" windowHeight="9225" tabRatio="875" activeTab="0"/>
  </bookViews>
  <sheets>
    <sheet name="Contents" sheetId="1" r:id="rId1"/>
    <sheet name="T_C2.1" sheetId="2" r:id="rId2"/>
    <sheet name="T_C2.2" sheetId="3" r:id="rId3"/>
    <sheet name="T_C2.3" sheetId="4" r:id="rId4"/>
    <sheet name="T_C2.4" sheetId="5" r:id="rId5"/>
    <sheet name="T_C2.5" sheetId="6" r:id="rId6"/>
    <sheet name="T_C2.6" sheetId="7" r:id="rId7"/>
    <sheet name="T_C2.7 (web)" sheetId="8" r:id="rId8"/>
    <sheet name="Data C_C2.1" sheetId="9" state="hidden" r:id="rId9"/>
    <sheet name="C_C2.1" sheetId="10" r:id="rId10"/>
    <sheet name="Data_C_C2.2" sheetId="11" state="hidden" r:id="rId11"/>
    <sheet name="C_C2.2" sheetId="12" r:id="rId12"/>
    <sheet name="Data_C_C2.3" sheetId="13" state="hidden" r:id="rId13"/>
    <sheet name="C_C2.3" sheetId="14" r:id="rId14"/>
    <sheet name="Data C_C2.4" sheetId="15" state="hidden" r:id="rId15"/>
    <sheet name="C_C2.4" sheetId="16" r:id="rId16"/>
    <sheet name="Data Box C2.1" sheetId="17" state="hidden" r:id="rId17"/>
    <sheet name="Box C2.1" sheetId="18" r:id="rId18"/>
    <sheet name="Countries by region" sheetId="19" state="hidden" r:id="rId19"/>
    <sheet name="Country" sheetId="20" state="hidden" r:id="rId20"/>
  </sheets>
  <definedNames/>
  <calcPr fullCalcOnLoad="1"/>
</workbook>
</file>

<file path=xl/comments11.xml><?xml version="1.0" encoding="utf-8"?>
<comments xmlns="http://schemas.openxmlformats.org/spreadsheetml/2006/main">
  <authors>
    <author>Jean Yip</author>
  </authors>
  <commentList>
    <comment ref="BI112" authorId="0">
      <text>
        <r>
          <rPr>
            <b/>
            <sz val="8"/>
            <rFont val="Tahoma"/>
            <family val="2"/>
          </rPr>
          <t>OECD CIT</t>
        </r>
        <r>
          <rPr>
            <sz val="8"/>
            <rFont val="Tahoma"/>
            <family val="2"/>
          </rPr>
          <t xml:space="preserve">
</t>
        </r>
      </text>
    </comment>
    <comment ref="DC112" authorId="0">
      <text>
        <r>
          <rPr>
            <sz val="8"/>
            <rFont val="Tahoma"/>
            <family val="2"/>
          </rPr>
          <t xml:space="preserve">OECD CIT
</t>
        </r>
      </text>
    </comment>
  </commentList>
</comments>
</file>

<file path=xl/comments3.xml><?xml version="1.0" encoding="utf-8"?>
<comments xmlns="http://schemas.openxmlformats.org/spreadsheetml/2006/main">
  <authors>
    <author>Albiser_E</author>
  </authors>
  <commentList>
    <comment ref="A111" authorId="0">
      <text>
        <r>
          <rPr>
            <b/>
            <sz val="8"/>
            <rFont val="Tahoma"/>
            <family val="2"/>
          </rPr>
          <t>Albiser_E:</t>
        </r>
        <r>
          <rPr>
            <sz val="8"/>
            <rFont val="Tahoma"/>
            <family val="2"/>
          </rPr>
          <t xml:space="preserve">
raw for note number
</t>
        </r>
      </text>
    </comment>
  </commentList>
</comments>
</file>

<file path=xl/comments4.xml><?xml version="1.0" encoding="utf-8"?>
<comments xmlns="http://schemas.openxmlformats.org/spreadsheetml/2006/main">
  <authors>
    <author>Albiser_E</author>
  </authors>
  <commentList>
    <comment ref="A110" authorId="0">
      <text>
        <r>
          <rPr>
            <b/>
            <sz val="8"/>
            <rFont val="Tahoma"/>
            <family val="2"/>
          </rPr>
          <t>Albiser_E:</t>
        </r>
        <r>
          <rPr>
            <sz val="8"/>
            <rFont val="Tahoma"/>
            <family val="2"/>
          </rPr>
          <t xml:space="preserve">
raw for note number
</t>
        </r>
      </text>
    </comment>
  </commentList>
</comments>
</file>

<file path=xl/comments8.xml><?xml version="1.0" encoding="utf-8"?>
<comments xmlns="http://schemas.openxmlformats.org/spreadsheetml/2006/main">
  <authors>
    <author>Tremblay_K</author>
    <author>Jean Yip</author>
  </authors>
  <commentList>
    <comment ref="K263" authorId="0">
      <text>
        <r>
          <rPr>
            <b/>
            <sz val="8"/>
            <rFont val="Tahoma"/>
            <family val="2"/>
          </rPr>
          <t>Tremblay_K:</t>
        </r>
        <r>
          <rPr>
            <sz val="8"/>
            <rFont val="Tahoma"/>
            <family val="2"/>
          </rPr>
          <t xml:space="preserve">
UIS-imputed data</t>
        </r>
      </text>
    </comment>
    <comment ref="Z263" authorId="0">
      <text>
        <r>
          <rPr>
            <b/>
            <sz val="8"/>
            <rFont val="Tahoma"/>
            <family val="2"/>
          </rPr>
          <t>Tremblay_K:</t>
        </r>
        <r>
          <rPr>
            <sz val="8"/>
            <rFont val="Tahoma"/>
            <family val="2"/>
          </rPr>
          <t xml:space="preserve">
Data resubmission excluding Earsmus students.</t>
        </r>
      </text>
    </comment>
    <comment ref="S262" authorId="1">
      <text>
        <r>
          <rPr>
            <b/>
            <sz val="8"/>
            <rFont val="Tahoma"/>
            <family val="2"/>
          </rPr>
          <t>UIS figure</t>
        </r>
        <r>
          <rPr>
            <sz val="8"/>
            <rFont val="Tahoma"/>
            <family val="2"/>
          </rPr>
          <t xml:space="preserve">
</t>
        </r>
      </text>
    </comment>
    <comment ref="AJ263" authorId="1">
      <text>
        <r>
          <rPr>
            <b/>
            <sz val="8"/>
            <rFont val="Tahoma"/>
            <family val="2"/>
          </rPr>
          <t>UIS data</t>
        </r>
        <r>
          <rPr>
            <sz val="8"/>
            <rFont val="Tahoma"/>
            <family val="2"/>
          </rPr>
          <t xml:space="preserve">
</t>
        </r>
      </text>
    </comment>
    <comment ref="R262" authorId="1">
      <text>
        <r>
          <rPr>
            <b/>
            <sz val="8"/>
            <rFont val="Tahoma"/>
            <family val="2"/>
          </rPr>
          <t>UIS figure</t>
        </r>
        <r>
          <rPr>
            <sz val="8"/>
            <rFont val="Tahoma"/>
            <family val="2"/>
          </rPr>
          <t xml:space="preserve">
</t>
        </r>
      </text>
    </comment>
    <comment ref="AH15" authorId="0">
      <text>
        <r>
          <rPr>
            <sz val="8"/>
            <rFont val="Tahoma"/>
            <family val="2"/>
          </rPr>
          <t>Estimate based on most recent UIS data broken down by country of origin.</t>
        </r>
      </text>
    </comment>
    <comment ref="AH16" authorId="0">
      <text>
        <r>
          <rPr>
            <sz val="8"/>
            <rFont val="Tahoma"/>
            <family val="2"/>
          </rPr>
          <t>Estimate based on most recent UIS data broken down by country of origin.</t>
        </r>
      </text>
    </comment>
    <comment ref="AH17" authorId="0">
      <text>
        <r>
          <rPr>
            <sz val="8"/>
            <rFont val="Tahoma"/>
            <family val="2"/>
          </rPr>
          <t>Estimate based on most recent UIS data broken down by country of origin.</t>
        </r>
      </text>
    </comment>
    <comment ref="AH18" authorId="0">
      <text>
        <r>
          <rPr>
            <sz val="8"/>
            <rFont val="Tahoma"/>
            <family val="2"/>
          </rPr>
          <t>Estimate based on most recent UIS data broken down by country of origin.</t>
        </r>
      </text>
    </comment>
    <comment ref="AH19" authorId="0">
      <text>
        <r>
          <rPr>
            <sz val="8"/>
            <rFont val="Tahoma"/>
            <family val="2"/>
          </rPr>
          <t>Estimate based on most recent UIS data broken down by country of origin.</t>
        </r>
      </text>
    </comment>
    <comment ref="AH20" authorId="0">
      <text>
        <r>
          <rPr>
            <sz val="8"/>
            <rFont val="Tahoma"/>
            <family val="2"/>
          </rPr>
          <t>Estimate based on most recent UIS data broken down by country of origin.</t>
        </r>
      </text>
    </comment>
    <comment ref="AH21" authorId="0">
      <text>
        <r>
          <rPr>
            <sz val="8"/>
            <rFont val="Tahoma"/>
            <family val="2"/>
          </rPr>
          <t>Estimate based on most recent UIS data broken down by country of origin.</t>
        </r>
      </text>
    </comment>
    <comment ref="AH22" authorId="0">
      <text>
        <r>
          <rPr>
            <sz val="8"/>
            <rFont val="Tahoma"/>
            <family val="2"/>
          </rPr>
          <t>Estimate based on most recent UIS data broken down by country of origin.</t>
        </r>
      </text>
    </comment>
    <comment ref="AH23" authorId="0">
      <text>
        <r>
          <rPr>
            <sz val="8"/>
            <rFont val="Tahoma"/>
            <family val="2"/>
          </rPr>
          <t>Estimate based on most recent UIS data broken down by country of origin.</t>
        </r>
      </text>
    </comment>
    <comment ref="AH24" authorId="0">
      <text>
        <r>
          <rPr>
            <sz val="8"/>
            <rFont val="Tahoma"/>
            <family val="2"/>
          </rPr>
          <t>Estimate based on most recent UIS data broken down by country of origin.</t>
        </r>
      </text>
    </comment>
    <comment ref="AH25" authorId="0">
      <text>
        <r>
          <rPr>
            <sz val="8"/>
            <rFont val="Tahoma"/>
            <family val="2"/>
          </rPr>
          <t>Estimate based on most recent UIS data broken down by country of origin.</t>
        </r>
      </text>
    </comment>
    <comment ref="AH26" authorId="0">
      <text>
        <r>
          <rPr>
            <sz val="8"/>
            <rFont val="Tahoma"/>
            <family val="2"/>
          </rPr>
          <t>Estimate based on most recent UIS data broken down by country of origin.</t>
        </r>
      </text>
    </comment>
    <comment ref="AH27" authorId="0">
      <text>
        <r>
          <rPr>
            <sz val="8"/>
            <rFont val="Tahoma"/>
            <family val="2"/>
          </rPr>
          <t>Estimate based on most recent UIS data broken down by country of origin.</t>
        </r>
      </text>
    </comment>
    <comment ref="AH28" authorId="0">
      <text>
        <r>
          <rPr>
            <sz val="8"/>
            <rFont val="Tahoma"/>
            <family val="2"/>
          </rPr>
          <t>Estimate based on most recent UIS data broken down by country of origin.</t>
        </r>
      </text>
    </comment>
    <comment ref="AH29" authorId="0">
      <text>
        <r>
          <rPr>
            <sz val="8"/>
            <rFont val="Tahoma"/>
            <family val="2"/>
          </rPr>
          <t>Estimate based on most recent UIS data broken down by country of origin.</t>
        </r>
      </text>
    </comment>
    <comment ref="AH30" authorId="0">
      <text>
        <r>
          <rPr>
            <sz val="8"/>
            <rFont val="Tahoma"/>
            <family val="2"/>
          </rPr>
          <t>Estimate based on most recent UIS data broken down by country of origin.</t>
        </r>
      </text>
    </comment>
    <comment ref="AH31" authorId="0">
      <text>
        <r>
          <rPr>
            <sz val="8"/>
            <rFont val="Tahoma"/>
            <family val="2"/>
          </rPr>
          <t>Estimate based on most recent UIS data broken down by country of origin.</t>
        </r>
      </text>
    </comment>
    <comment ref="AH32" authorId="0">
      <text>
        <r>
          <rPr>
            <sz val="8"/>
            <rFont val="Tahoma"/>
            <family val="2"/>
          </rPr>
          <t>Estimate based on most recent UIS data broken down by country of origin.</t>
        </r>
      </text>
    </comment>
    <comment ref="AH33" authorId="0">
      <text>
        <r>
          <rPr>
            <sz val="8"/>
            <rFont val="Tahoma"/>
            <family val="2"/>
          </rPr>
          <t>Estimate based on most recent UIS data broken down by country of origin.</t>
        </r>
      </text>
    </comment>
    <comment ref="AH34" authorId="0">
      <text>
        <r>
          <rPr>
            <sz val="8"/>
            <rFont val="Tahoma"/>
            <family val="2"/>
          </rPr>
          <t>Estimate based on most recent UIS data broken down by country of origin.</t>
        </r>
      </text>
    </comment>
    <comment ref="AH35" authorId="0">
      <text>
        <r>
          <rPr>
            <sz val="8"/>
            <rFont val="Tahoma"/>
            <family val="2"/>
          </rPr>
          <t>Estimate based on most recent UIS data broken down by country of origin.</t>
        </r>
      </text>
    </comment>
    <comment ref="AH36" authorId="0">
      <text>
        <r>
          <rPr>
            <sz val="8"/>
            <rFont val="Tahoma"/>
            <family val="2"/>
          </rPr>
          <t>Estimate based on most recent UIS data broken down by country of origin.</t>
        </r>
      </text>
    </comment>
    <comment ref="AH37" authorId="0">
      <text>
        <r>
          <rPr>
            <sz val="8"/>
            <rFont val="Tahoma"/>
            <family val="2"/>
          </rPr>
          <t>Estimate based on most recent UIS data broken down by country of origin.</t>
        </r>
      </text>
    </comment>
    <comment ref="AH38" authorId="0">
      <text>
        <r>
          <rPr>
            <sz val="8"/>
            <rFont val="Tahoma"/>
            <family val="2"/>
          </rPr>
          <t>Estimate based on most recent UIS data broken down by country of origin.</t>
        </r>
      </text>
    </comment>
    <comment ref="AH39" authorId="0">
      <text>
        <r>
          <rPr>
            <sz val="8"/>
            <rFont val="Tahoma"/>
            <family val="2"/>
          </rPr>
          <t>Estimate based on most recent UIS data broken down by country of origin.</t>
        </r>
      </text>
    </comment>
    <comment ref="AH40" authorId="0">
      <text>
        <r>
          <rPr>
            <sz val="8"/>
            <rFont val="Tahoma"/>
            <family val="2"/>
          </rPr>
          <t>Estimate based on most recent UIS data broken down by country of origin.</t>
        </r>
      </text>
    </comment>
    <comment ref="AH41" authorId="0">
      <text>
        <r>
          <rPr>
            <sz val="8"/>
            <rFont val="Tahoma"/>
            <family val="2"/>
          </rPr>
          <t>Estimate based on most recent UIS data broken down by country of origin.</t>
        </r>
      </text>
    </comment>
    <comment ref="AH42" authorId="0">
      <text>
        <r>
          <rPr>
            <sz val="8"/>
            <rFont val="Tahoma"/>
            <family val="2"/>
          </rPr>
          <t>Estimate based on most recent UIS data broken down by country of origin.</t>
        </r>
      </text>
    </comment>
    <comment ref="AH43" authorId="0">
      <text>
        <r>
          <rPr>
            <sz val="8"/>
            <rFont val="Tahoma"/>
            <family val="2"/>
          </rPr>
          <t>Estimate based on most recent UIS data broken down by country of origin.</t>
        </r>
      </text>
    </comment>
    <comment ref="AH44" authorId="0">
      <text>
        <r>
          <rPr>
            <sz val="8"/>
            <rFont val="Tahoma"/>
            <family val="2"/>
          </rPr>
          <t>Estimate based on most recent UIS data broken down by country of origin.</t>
        </r>
      </text>
    </comment>
    <comment ref="AH45" authorId="0">
      <text>
        <r>
          <rPr>
            <sz val="8"/>
            <rFont val="Tahoma"/>
            <family val="2"/>
          </rPr>
          <t>Estimate based on most recent UIS data broken down by country of origin.</t>
        </r>
      </text>
    </comment>
    <comment ref="AH46" authorId="0">
      <text>
        <r>
          <rPr>
            <sz val="8"/>
            <rFont val="Tahoma"/>
            <family val="2"/>
          </rPr>
          <t>Estimate based on most recent UIS data broken down by country of origin.</t>
        </r>
      </text>
    </comment>
    <comment ref="AH49" authorId="0">
      <text>
        <r>
          <rPr>
            <sz val="8"/>
            <rFont val="Tahoma"/>
            <family val="2"/>
          </rPr>
          <t>Estimate based on most recent UIS data broken down by country of origin.</t>
        </r>
      </text>
    </comment>
    <comment ref="AH50" authorId="0">
      <text>
        <r>
          <rPr>
            <sz val="8"/>
            <rFont val="Tahoma"/>
            <family val="2"/>
          </rPr>
          <t>Estimate based on most recent UIS data broken down by country of origin.</t>
        </r>
      </text>
    </comment>
    <comment ref="AH51" authorId="0">
      <text>
        <r>
          <rPr>
            <sz val="8"/>
            <rFont val="Tahoma"/>
            <family val="2"/>
          </rPr>
          <t>Estimate based on most recent UIS data broken down by country of origin.</t>
        </r>
      </text>
    </comment>
    <comment ref="AH52" authorId="0">
      <text>
        <r>
          <rPr>
            <sz val="8"/>
            <rFont val="Tahoma"/>
            <family val="2"/>
          </rPr>
          <t>Estimate based on most recent UIS data broken down by country of origin.</t>
        </r>
      </text>
    </comment>
    <comment ref="AH53" authorId="0">
      <text>
        <r>
          <rPr>
            <sz val="8"/>
            <rFont val="Tahoma"/>
            <family val="2"/>
          </rPr>
          <t>Estimate based on most recent UIS data broken down by country of origin.</t>
        </r>
      </text>
    </comment>
    <comment ref="AH54" authorId="0">
      <text>
        <r>
          <rPr>
            <sz val="8"/>
            <rFont val="Tahoma"/>
            <family val="2"/>
          </rPr>
          <t>Estimate based on most recent UIS data broken down by country of origin.</t>
        </r>
      </text>
    </comment>
    <comment ref="AH55" authorId="0">
      <text>
        <r>
          <rPr>
            <sz val="8"/>
            <rFont val="Tahoma"/>
            <family val="2"/>
          </rPr>
          <t>Estimate based on most recent UIS data broken down by country of origin.</t>
        </r>
      </text>
    </comment>
    <comment ref="AH56" authorId="0">
      <text>
        <r>
          <rPr>
            <sz val="8"/>
            <rFont val="Tahoma"/>
            <family val="2"/>
          </rPr>
          <t>Estimate based on most recent UIS data broken down by country of origin.</t>
        </r>
      </text>
    </comment>
    <comment ref="AH57" authorId="0">
      <text>
        <r>
          <rPr>
            <sz val="8"/>
            <rFont val="Tahoma"/>
            <family val="2"/>
          </rPr>
          <t>Estimate based on most recent UIS data broken down by country of origin.</t>
        </r>
      </text>
    </comment>
    <comment ref="AH58" authorId="0">
      <text>
        <r>
          <rPr>
            <sz val="8"/>
            <rFont val="Tahoma"/>
            <family val="2"/>
          </rPr>
          <t>Estimate based on most recent UIS data broken down by country of origin.</t>
        </r>
      </text>
    </comment>
    <comment ref="AH59" authorId="0">
      <text>
        <r>
          <rPr>
            <sz val="8"/>
            <rFont val="Tahoma"/>
            <family val="2"/>
          </rPr>
          <t>Estimate based on most recent UIS data broken down by country of origin.</t>
        </r>
      </text>
    </comment>
    <comment ref="AH60" authorId="0">
      <text>
        <r>
          <rPr>
            <sz val="8"/>
            <rFont val="Tahoma"/>
            <family val="2"/>
          </rPr>
          <t>Estimate based on most recent UIS data broken down by country of origin.</t>
        </r>
      </text>
    </comment>
    <comment ref="AH61" authorId="0">
      <text>
        <r>
          <rPr>
            <sz val="8"/>
            <rFont val="Tahoma"/>
            <family val="2"/>
          </rPr>
          <t>Estimate based on most recent UIS data broken down by country of origin.</t>
        </r>
      </text>
    </comment>
    <comment ref="AH62" authorId="0">
      <text>
        <r>
          <rPr>
            <sz val="8"/>
            <rFont val="Tahoma"/>
            <family val="2"/>
          </rPr>
          <t>Estimate based on most recent UIS data broken down by country of origin.</t>
        </r>
      </text>
    </comment>
    <comment ref="AH63" authorId="0">
      <text>
        <r>
          <rPr>
            <sz val="8"/>
            <rFont val="Tahoma"/>
            <family val="2"/>
          </rPr>
          <t>Estimate based on most recent UIS data broken down by country of origin.</t>
        </r>
      </text>
    </comment>
    <comment ref="AH64" authorId="0">
      <text>
        <r>
          <rPr>
            <sz val="8"/>
            <rFont val="Tahoma"/>
            <family val="2"/>
          </rPr>
          <t>Estimate based on most recent UIS data broken down by country of origin.</t>
        </r>
      </text>
    </comment>
    <comment ref="AH65" authorId="0">
      <text>
        <r>
          <rPr>
            <sz val="8"/>
            <rFont val="Tahoma"/>
            <family val="2"/>
          </rPr>
          <t>Estimate based on most recent UIS data broken down by country of origin.</t>
        </r>
      </text>
    </comment>
    <comment ref="AH66" authorId="0">
      <text>
        <r>
          <rPr>
            <sz val="8"/>
            <rFont val="Tahoma"/>
            <family val="2"/>
          </rPr>
          <t>Estimate based on most recent UIS data broken down by country of origin.</t>
        </r>
      </text>
    </comment>
    <comment ref="AH67" authorId="0">
      <text>
        <r>
          <rPr>
            <sz val="8"/>
            <rFont val="Tahoma"/>
            <family val="2"/>
          </rPr>
          <t>Estimate based on most recent UIS data broken down by country of origin.</t>
        </r>
      </text>
    </comment>
    <comment ref="AH68" authorId="0">
      <text>
        <r>
          <rPr>
            <sz val="8"/>
            <rFont val="Tahoma"/>
            <family val="2"/>
          </rPr>
          <t>Estimate based on most recent UIS data broken down by country of origin.</t>
        </r>
      </text>
    </comment>
    <comment ref="AH69" authorId="0">
      <text>
        <r>
          <rPr>
            <sz val="8"/>
            <rFont val="Tahoma"/>
            <family val="2"/>
          </rPr>
          <t>Estimate based on most recent UIS data broken down by country of origin.</t>
        </r>
      </text>
    </comment>
    <comment ref="AH70" authorId="0">
      <text>
        <r>
          <rPr>
            <sz val="8"/>
            <rFont val="Tahoma"/>
            <family val="2"/>
          </rPr>
          <t>Estimate based on most recent UIS data broken down by country of origin.</t>
        </r>
      </text>
    </comment>
    <comment ref="AH71" authorId="0">
      <text>
        <r>
          <rPr>
            <sz val="8"/>
            <rFont val="Tahoma"/>
            <family val="2"/>
          </rPr>
          <t>Estimate based on most recent UIS data broken down by country of origin.</t>
        </r>
      </text>
    </comment>
    <comment ref="AH72" authorId="0">
      <text>
        <r>
          <rPr>
            <sz val="8"/>
            <rFont val="Tahoma"/>
            <family val="2"/>
          </rPr>
          <t>Estimate based on most recent UIS data broken down by country of origin.</t>
        </r>
      </text>
    </comment>
    <comment ref="AH73" authorId="0">
      <text>
        <r>
          <rPr>
            <sz val="8"/>
            <rFont val="Tahoma"/>
            <family val="2"/>
          </rPr>
          <t>Estimate based on most recent UIS data broken down by country of origin.</t>
        </r>
      </text>
    </comment>
    <comment ref="AH74" authorId="0">
      <text>
        <r>
          <rPr>
            <sz val="8"/>
            <rFont val="Tahoma"/>
            <family val="2"/>
          </rPr>
          <t>Estimate based on most recent UIS data broken down by country of origin.</t>
        </r>
      </text>
    </comment>
    <comment ref="AH75" authorId="0">
      <text>
        <r>
          <rPr>
            <sz val="8"/>
            <rFont val="Tahoma"/>
            <family val="2"/>
          </rPr>
          <t>Estimate based on most recent UIS data broken down by country of origin.</t>
        </r>
      </text>
    </comment>
    <comment ref="AH76" authorId="0">
      <text>
        <r>
          <rPr>
            <sz val="8"/>
            <rFont val="Tahoma"/>
            <family val="2"/>
          </rPr>
          <t>Estimate based on most recent UIS data broken down by country of origin.</t>
        </r>
      </text>
    </comment>
    <comment ref="AH77" authorId="0">
      <text>
        <r>
          <rPr>
            <sz val="8"/>
            <rFont val="Tahoma"/>
            <family val="2"/>
          </rPr>
          <t>Estimate based on most recent UIS data broken down by country of origin.</t>
        </r>
      </text>
    </comment>
    <comment ref="AH78" authorId="0">
      <text>
        <r>
          <rPr>
            <sz val="8"/>
            <rFont val="Tahoma"/>
            <family val="2"/>
          </rPr>
          <t>Estimate based on most recent UIS data broken down by country of origin.</t>
        </r>
      </text>
    </comment>
    <comment ref="AH79" authorId="0">
      <text>
        <r>
          <rPr>
            <sz val="8"/>
            <rFont val="Tahoma"/>
            <family val="2"/>
          </rPr>
          <t>Estimate based on most recent UIS data broken down by country of origin.</t>
        </r>
      </text>
    </comment>
    <comment ref="AH80" authorId="0">
      <text>
        <r>
          <rPr>
            <sz val="8"/>
            <rFont val="Tahoma"/>
            <family val="2"/>
          </rPr>
          <t>Estimate based on most recent UIS data broken down by country of origin.</t>
        </r>
      </text>
    </comment>
    <comment ref="AH81" authorId="0">
      <text>
        <r>
          <rPr>
            <sz val="8"/>
            <rFont val="Tahoma"/>
            <family val="2"/>
          </rPr>
          <t>Estimate based on most recent UIS data broken down by country of origin.</t>
        </r>
      </text>
    </comment>
    <comment ref="AH82" authorId="0">
      <text>
        <r>
          <rPr>
            <sz val="8"/>
            <rFont val="Tahoma"/>
            <family val="2"/>
          </rPr>
          <t>Estimate based on most recent UIS data broken down by country of origin.</t>
        </r>
      </text>
    </comment>
    <comment ref="AH83" authorId="0">
      <text>
        <r>
          <rPr>
            <sz val="8"/>
            <rFont val="Tahoma"/>
            <family val="2"/>
          </rPr>
          <t>Estimate based on most recent UIS data broken down by country of origin.</t>
        </r>
      </text>
    </comment>
    <comment ref="AH84" authorId="0">
      <text>
        <r>
          <rPr>
            <sz val="8"/>
            <rFont val="Tahoma"/>
            <family val="2"/>
          </rPr>
          <t>Estimate based on most recent UIS data broken down by country of origin.</t>
        </r>
      </text>
    </comment>
    <comment ref="AH85" authorId="0">
      <text>
        <r>
          <rPr>
            <sz val="8"/>
            <rFont val="Tahoma"/>
            <family val="2"/>
          </rPr>
          <t>Estimate based on most recent UIS data broken down by country of origin.</t>
        </r>
      </text>
    </comment>
    <comment ref="AH86" authorId="0">
      <text>
        <r>
          <rPr>
            <sz val="8"/>
            <rFont val="Tahoma"/>
            <family val="2"/>
          </rPr>
          <t>Estimate based on most recent UIS data broken down by country of origin.</t>
        </r>
      </text>
    </comment>
    <comment ref="AH87" authorId="0">
      <text>
        <r>
          <rPr>
            <sz val="8"/>
            <rFont val="Tahoma"/>
            <family val="2"/>
          </rPr>
          <t>Estimate based on most recent UIS data broken down by country of origin.</t>
        </r>
      </text>
    </comment>
    <comment ref="AH88" authorId="0">
      <text>
        <r>
          <rPr>
            <sz val="8"/>
            <rFont val="Tahoma"/>
            <family val="2"/>
          </rPr>
          <t>Estimate based on most recent UIS data broken down by country of origin.</t>
        </r>
      </text>
    </comment>
    <comment ref="AH89" authorId="0">
      <text>
        <r>
          <rPr>
            <sz val="8"/>
            <rFont val="Tahoma"/>
            <family val="2"/>
          </rPr>
          <t>Estimate based on most recent UIS data broken down by country of origin.</t>
        </r>
      </text>
    </comment>
    <comment ref="AH90" authorId="0">
      <text>
        <r>
          <rPr>
            <sz val="8"/>
            <rFont val="Tahoma"/>
            <family val="2"/>
          </rPr>
          <t>Estimate based on most recent UIS data broken down by country of origin.</t>
        </r>
      </text>
    </comment>
    <comment ref="AH91" authorId="0">
      <text>
        <r>
          <rPr>
            <sz val="8"/>
            <rFont val="Tahoma"/>
            <family val="2"/>
          </rPr>
          <t>Estimate based on most recent UIS data broken down by country of origin.</t>
        </r>
      </text>
    </comment>
    <comment ref="AH92" authorId="0">
      <text>
        <r>
          <rPr>
            <sz val="8"/>
            <rFont val="Tahoma"/>
            <family val="2"/>
          </rPr>
          <t>Estimate based on most recent UIS data broken down by country of origin.</t>
        </r>
      </text>
    </comment>
    <comment ref="AH93" authorId="0">
      <text>
        <r>
          <rPr>
            <sz val="8"/>
            <rFont val="Tahoma"/>
            <family val="2"/>
          </rPr>
          <t>Estimate based on most recent UIS data broken down by country of origin.</t>
        </r>
      </text>
    </comment>
    <comment ref="AH94" authorId="0">
      <text>
        <r>
          <rPr>
            <sz val="8"/>
            <rFont val="Tahoma"/>
            <family val="2"/>
          </rPr>
          <t>Estimate based on most recent UIS data broken down by country of origin.</t>
        </r>
      </text>
    </comment>
    <comment ref="AH95" authorId="0">
      <text>
        <r>
          <rPr>
            <sz val="8"/>
            <rFont val="Tahoma"/>
            <family val="2"/>
          </rPr>
          <t>Estimate based on most recent UIS data broken down by country of origin.</t>
        </r>
      </text>
    </comment>
    <comment ref="AH96" authorId="0">
      <text>
        <r>
          <rPr>
            <sz val="8"/>
            <rFont val="Tahoma"/>
            <family val="2"/>
          </rPr>
          <t>Estimate based on most recent UIS data broken down by country of origin.</t>
        </r>
      </text>
    </comment>
    <comment ref="AH97" authorId="0">
      <text>
        <r>
          <rPr>
            <sz val="8"/>
            <rFont val="Tahoma"/>
            <family val="2"/>
          </rPr>
          <t>Estimate based on most recent UIS data broken down by country of origin.</t>
        </r>
      </text>
    </comment>
    <comment ref="AH98" authorId="0">
      <text>
        <r>
          <rPr>
            <sz val="8"/>
            <rFont val="Tahoma"/>
            <family val="2"/>
          </rPr>
          <t>Estimate based on most recent UIS data broken down by country of origin.</t>
        </r>
      </text>
    </comment>
    <comment ref="AH99" authorId="0">
      <text>
        <r>
          <rPr>
            <sz val="8"/>
            <rFont val="Tahoma"/>
            <family val="2"/>
          </rPr>
          <t>Estimate based on most recent UIS data broken down by country of origin.</t>
        </r>
      </text>
    </comment>
    <comment ref="AH100" authorId="0">
      <text>
        <r>
          <rPr>
            <sz val="8"/>
            <rFont val="Tahoma"/>
            <family val="2"/>
          </rPr>
          <t>Estimate based on most recent UIS data broken down by country of origin.</t>
        </r>
      </text>
    </comment>
    <comment ref="AH101" authorId="0">
      <text>
        <r>
          <rPr>
            <sz val="8"/>
            <rFont val="Tahoma"/>
            <family val="2"/>
          </rPr>
          <t>Estimate based on most recent UIS data broken down by country of origin.</t>
        </r>
      </text>
    </comment>
    <comment ref="AH102" authorId="0">
      <text>
        <r>
          <rPr>
            <sz val="8"/>
            <rFont val="Tahoma"/>
            <family val="2"/>
          </rPr>
          <t>Estimate based on most recent UIS data broken down by country of origin.</t>
        </r>
      </text>
    </comment>
    <comment ref="AH103" authorId="0">
      <text>
        <r>
          <rPr>
            <sz val="8"/>
            <rFont val="Tahoma"/>
            <family val="2"/>
          </rPr>
          <t>Estimate based on most recent UIS data broken down by country of origin.</t>
        </r>
      </text>
    </comment>
    <comment ref="AH104" authorId="0">
      <text>
        <r>
          <rPr>
            <sz val="8"/>
            <rFont val="Tahoma"/>
            <family val="2"/>
          </rPr>
          <t>Estimate based on most recent UIS data broken down by country of origin.</t>
        </r>
      </text>
    </comment>
    <comment ref="AH105" authorId="0">
      <text>
        <r>
          <rPr>
            <sz val="8"/>
            <rFont val="Tahoma"/>
            <family val="2"/>
          </rPr>
          <t>Estimate based on most recent UIS data broken down by country of origin.</t>
        </r>
      </text>
    </comment>
    <comment ref="AH106" authorId="0">
      <text>
        <r>
          <rPr>
            <sz val="8"/>
            <rFont val="Tahoma"/>
            <family val="2"/>
          </rPr>
          <t>Estimate based on most recent UIS data broken down by country of origin.</t>
        </r>
      </text>
    </comment>
    <comment ref="AH107" authorId="0">
      <text>
        <r>
          <rPr>
            <sz val="8"/>
            <rFont val="Tahoma"/>
            <family val="2"/>
          </rPr>
          <t>Estimate based on most recent UIS data broken down by country of origin.</t>
        </r>
      </text>
    </comment>
    <comment ref="AH108" authorId="0">
      <text>
        <r>
          <rPr>
            <sz val="8"/>
            <rFont val="Tahoma"/>
            <family val="2"/>
          </rPr>
          <t>Estimate based on most recent UIS data broken down by country of origin.</t>
        </r>
      </text>
    </comment>
    <comment ref="AH109" authorId="0">
      <text>
        <r>
          <rPr>
            <sz val="8"/>
            <rFont val="Tahoma"/>
            <family val="2"/>
          </rPr>
          <t>Estimate based on most recent UIS data broken down by country of origin.</t>
        </r>
      </text>
    </comment>
    <comment ref="AH110" authorId="0">
      <text>
        <r>
          <rPr>
            <sz val="8"/>
            <rFont val="Tahoma"/>
            <family val="2"/>
          </rPr>
          <t>Estimate based on most recent UIS data broken down by country of origin.</t>
        </r>
      </text>
    </comment>
    <comment ref="AH111" authorId="0">
      <text>
        <r>
          <rPr>
            <sz val="8"/>
            <rFont val="Tahoma"/>
            <family val="2"/>
          </rPr>
          <t>Estimate based on most recent UIS data broken down by country of origin.</t>
        </r>
      </text>
    </comment>
    <comment ref="AH112" authorId="0">
      <text>
        <r>
          <rPr>
            <sz val="8"/>
            <rFont val="Tahoma"/>
            <family val="2"/>
          </rPr>
          <t>Estimate based on most recent UIS data broken down by country of origin.</t>
        </r>
      </text>
    </comment>
    <comment ref="AH113" authorId="0">
      <text>
        <r>
          <rPr>
            <sz val="8"/>
            <rFont val="Tahoma"/>
            <family val="2"/>
          </rPr>
          <t>Estimate based on most recent UIS data broken down by country of origin.</t>
        </r>
      </text>
    </comment>
    <comment ref="AH114" authorId="0">
      <text>
        <r>
          <rPr>
            <sz val="8"/>
            <rFont val="Tahoma"/>
            <family val="2"/>
          </rPr>
          <t>Estimate based on most recent UIS data broken down by country of origin.</t>
        </r>
      </text>
    </comment>
    <comment ref="AH115" authorId="0">
      <text>
        <r>
          <rPr>
            <sz val="8"/>
            <rFont val="Tahoma"/>
            <family val="2"/>
          </rPr>
          <t>Estimate based on most recent UIS data broken down by country of origin.</t>
        </r>
      </text>
    </comment>
    <comment ref="AH116" authorId="0">
      <text>
        <r>
          <rPr>
            <sz val="8"/>
            <rFont val="Tahoma"/>
            <family val="2"/>
          </rPr>
          <t>Estimate based on most recent UIS data broken down by country of origin.</t>
        </r>
      </text>
    </comment>
    <comment ref="AH117" authorId="0">
      <text>
        <r>
          <rPr>
            <sz val="8"/>
            <rFont val="Tahoma"/>
            <family val="2"/>
          </rPr>
          <t>Estimate based on most recent UIS data broken down by country of origin.</t>
        </r>
      </text>
    </comment>
    <comment ref="AH118" authorId="0">
      <text>
        <r>
          <rPr>
            <sz val="8"/>
            <rFont val="Tahoma"/>
            <family val="2"/>
          </rPr>
          <t>Estimate based on most recent UIS data broken down by country of origin.</t>
        </r>
      </text>
    </comment>
    <comment ref="AH119" authorId="0">
      <text>
        <r>
          <rPr>
            <sz val="8"/>
            <rFont val="Tahoma"/>
            <family val="2"/>
          </rPr>
          <t>Estimate based on most recent UIS data broken down by country of origin.</t>
        </r>
      </text>
    </comment>
    <comment ref="AH120" authorId="0">
      <text>
        <r>
          <rPr>
            <sz val="8"/>
            <rFont val="Tahoma"/>
            <family val="2"/>
          </rPr>
          <t>Estimate based on most recent UIS data broken down by country of origin.</t>
        </r>
      </text>
    </comment>
    <comment ref="AH121" authorId="0">
      <text>
        <r>
          <rPr>
            <sz val="8"/>
            <rFont val="Tahoma"/>
            <family val="2"/>
          </rPr>
          <t>Estimate based on most recent UIS data broken down by country of origin.</t>
        </r>
      </text>
    </comment>
    <comment ref="AH122" authorId="0">
      <text>
        <r>
          <rPr>
            <sz val="8"/>
            <rFont val="Tahoma"/>
            <family val="2"/>
          </rPr>
          <t>Estimate based on most recent UIS data broken down by country of origin.</t>
        </r>
      </text>
    </comment>
    <comment ref="AH123" authorId="0">
      <text>
        <r>
          <rPr>
            <sz val="8"/>
            <rFont val="Tahoma"/>
            <family val="2"/>
          </rPr>
          <t>Estimate based on most recent UIS data broken down by country of origin.</t>
        </r>
      </text>
    </comment>
    <comment ref="AH124" authorId="0">
      <text>
        <r>
          <rPr>
            <sz val="8"/>
            <rFont val="Tahoma"/>
            <family val="2"/>
          </rPr>
          <t>Estimate based on most recent UIS data broken down by country of origin.</t>
        </r>
      </text>
    </comment>
    <comment ref="AH125" authorId="0">
      <text>
        <r>
          <rPr>
            <sz val="8"/>
            <rFont val="Tahoma"/>
            <family val="2"/>
          </rPr>
          <t>Estimate based on most recent UIS data broken down by country of origin.</t>
        </r>
      </text>
    </comment>
    <comment ref="AH126" authorId="0">
      <text>
        <r>
          <rPr>
            <sz val="8"/>
            <rFont val="Tahoma"/>
            <family val="2"/>
          </rPr>
          <t>Estimate based on most recent UIS data broken down by country of origin.</t>
        </r>
      </text>
    </comment>
    <comment ref="AH127" authorId="0">
      <text>
        <r>
          <rPr>
            <sz val="8"/>
            <rFont val="Tahoma"/>
            <family val="2"/>
          </rPr>
          <t>Estimate based on most recent UIS data broken down by country of origin.</t>
        </r>
      </text>
    </comment>
    <comment ref="AH128" authorId="0">
      <text>
        <r>
          <rPr>
            <sz val="8"/>
            <rFont val="Tahoma"/>
            <family val="2"/>
          </rPr>
          <t>Estimate based on most recent UIS data broken down by country of origin.</t>
        </r>
      </text>
    </comment>
    <comment ref="AH129" authorId="0">
      <text>
        <r>
          <rPr>
            <sz val="8"/>
            <rFont val="Tahoma"/>
            <family val="2"/>
          </rPr>
          <t>Estimate based on most recent UIS data broken down by country of origin.</t>
        </r>
      </text>
    </comment>
    <comment ref="AH130" authorId="0">
      <text>
        <r>
          <rPr>
            <sz val="8"/>
            <rFont val="Tahoma"/>
            <family val="2"/>
          </rPr>
          <t>Estimate based on most recent UIS data broken down by country of origin.</t>
        </r>
      </text>
    </comment>
    <comment ref="AH131" authorId="0">
      <text>
        <r>
          <rPr>
            <sz val="8"/>
            <rFont val="Tahoma"/>
            <family val="2"/>
          </rPr>
          <t>Estimate based on most recent UIS data broken down by country of origin.</t>
        </r>
      </text>
    </comment>
    <comment ref="AH132" authorId="0">
      <text>
        <r>
          <rPr>
            <sz val="8"/>
            <rFont val="Tahoma"/>
            <family val="2"/>
          </rPr>
          <t>Estimate based on most recent UIS data broken down by country of origin.</t>
        </r>
      </text>
    </comment>
    <comment ref="AH133" authorId="0">
      <text>
        <r>
          <rPr>
            <sz val="8"/>
            <rFont val="Tahoma"/>
            <family val="2"/>
          </rPr>
          <t>Estimate based on most recent UIS data broken down by country of origin.</t>
        </r>
      </text>
    </comment>
    <comment ref="AH134" authorId="0">
      <text>
        <r>
          <rPr>
            <sz val="8"/>
            <rFont val="Tahoma"/>
            <family val="2"/>
          </rPr>
          <t>Estimate based on most recent UIS data broken down by country of origin.</t>
        </r>
      </text>
    </comment>
    <comment ref="AH135" authorId="0">
      <text>
        <r>
          <rPr>
            <sz val="8"/>
            <rFont val="Tahoma"/>
            <family val="2"/>
          </rPr>
          <t>Estimate based on most recent UIS data broken down by country of origin.</t>
        </r>
      </text>
    </comment>
    <comment ref="AH136" authorId="0">
      <text>
        <r>
          <rPr>
            <sz val="8"/>
            <rFont val="Tahoma"/>
            <family val="2"/>
          </rPr>
          <t>Estimate based on most recent UIS data broken down by country of origin.</t>
        </r>
      </text>
    </comment>
    <comment ref="AH137" authorId="0">
      <text>
        <r>
          <rPr>
            <sz val="8"/>
            <rFont val="Tahoma"/>
            <family val="2"/>
          </rPr>
          <t>Estimate based on most recent UIS data broken down by country of origin.</t>
        </r>
      </text>
    </comment>
    <comment ref="AH138" authorId="0">
      <text>
        <r>
          <rPr>
            <sz val="8"/>
            <rFont val="Tahoma"/>
            <family val="2"/>
          </rPr>
          <t>Estimate based on most recent UIS data broken down by country of origin.</t>
        </r>
      </text>
    </comment>
    <comment ref="AH139" authorId="0">
      <text>
        <r>
          <rPr>
            <sz val="8"/>
            <rFont val="Tahoma"/>
            <family val="2"/>
          </rPr>
          <t>Estimate based on most recent UIS data broken down by country of origin.</t>
        </r>
      </text>
    </comment>
    <comment ref="AH140" authorId="0">
      <text>
        <r>
          <rPr>
            <sz val="8"/>
            <rFont val="Tahoma"/>
            <family val="2"/>
          </rPr>
          <t>Estimate based on most recent UIS data broken down by country of origin.</t>
        </r>
      </text>
    </comment>
    <comment ref="AH141" authorId="0">
      <text>
        <r>
          <rPr>
            <sz val="8"/>
            <rFont val="Tahoma"/>
            <family val="2"/>
          </rPr>
          <t>Estimate based on most recent UIS data broken down by country of origin.</t>
        </r>
      </text>
    </comment>
    <comment ref="AH142" authorId="0">
      <text>
        <r>
          <rPr>
            <sz val="8"/>
            <rFont val="Tahoma"/>
            <family val="2"/>
          </rPr>
          <t>Estimate based on most recent UIS data broken down by country of origin.</t>
        </r>
      </text>
    </comment>
    <comment ref="AH143" authorId="0">
      <text>
        <r>
          <rPr>
            <sz val="8"/>
            <rFont val="Tahoma"/>
            <family val="2"/>
          </rPr>
          <t>Estimate based on most recent UIS data broken down by country of origin.</t>
        </r>
      </text>
    </comment>
    <comment ref="AH144" authorId="0">
      <text>
        <r>
          <rPr>
            <sz val="8"/>
            <rFont val="Tahoma"/>
            <family val="2"/>
          </rPr>
          <t>Estimate based on most recent UIS data broken down by country of origin.</t>
        </r>
      </text>
    </comment>
    <comment ref="AH145" authorId="0">
      <text>
        <r>
          <rPr>
            <sz val="8"/>
            <rFont val="Tahoma"/>
            <family val="2"/>
          </rPr>
          <t>Estimate based on most recent UIS data broken down by country of origin.</t>
        </r>
      </text>
    </comment>
    <comment ref="AH146" authorId="0">
      <text>
        <r>
          <rPr>
            <sz val="8"/>
            <rFont val="Tahoma"/>
            <family val="2"/>
          </rPr>
          <t>Estimate based on most recent UIS data broken down by country of origin.</t>
        </r>
      </text>
    </comment>
    <comment ref="AH147" authorId="0">
      <text>
        <r>
          <rPr>
            <sz val="8"/>
            <rFont val="Tahoma"/>
            <family val="2"/>
          </rPr>
          <t>Estimate based on most recent UIS data broken down by country of origin.</t>
        </r>
      </text>
    </comment>
    <comment ref="AH148" authorId="0">
      <text>
        <r>
          <rPr>
            <sz val="8"/>
            <rFont val="Tahoma"/>
            <family val="2"/>
          </rPr>
          <t>Estimate based on most recent UIS data broken down by country of origin.</t>
        </r>
      </text>
    </comment>
    <comment ref="AH149" authorId="0">
      <text>
        <r>
          <rPr>
            <sz val="8"/>
            <rFont val="Tahoma"/>
            <family val="2"/>
          </rPr>
          <t>Estimate based on most recent UIS data broken down by country of origin.</t>
        </r>
      </text>
    </comment>
    <comment ref="AH150" authorId="0">
      <text>
        <r>
          <rPr>
            <sz val="8"/>
            <rFont val="Tahoma"/>
            <family val="2"/>
          </rPr>
          <t>Estimate based on most recent UIS data broken down by country of origin.</t>
        </r>
      </text>
    </comment>
    <comment ref="AH151" authorId="0">
      <text>
        <r>
          <rPr>
            <sz val="8"/>
            <rFont val="Tahoma"/>
            <family val="2"/>
          </rPr>
          <t>Estimate based on most recent UIS data broken down by country of origin.</t>
        </r>
      </text>
    </comment>
    <comment ref="AH152" authorId="0">
      <text>
        <r>
          <rPr>
            <sz val="8"/>
            <rFont val="Tahoma"/>
            <family val="2"/>
          </rPr>
          <t>Estimate based on most recent UIS data broken down by country of origin.</t>
        </r>
      </text>
    </comment>
    <comment ref="AH153" authorId="0">
      <text>
        <r>
          <rPr>
            <sz val="8"/>
            <rFont val="Tahoma"/>
            <family val="2"/>
          </rPr>
          <t>Estimate based on most recent UIS data broken down by country of origin.</t>
        </r>
      </text>
    </comment>
    <comment ref="AH154" authorId="0">
      <text>
        <r>
          <rPr>
            <sz val="8"/>
            <rFont val="Tahoma"/>
            <family val="2"/>
          </rPr>
          <t>Estimate based on most recent UIS data broken down by country of origin.</t>
        </r>
      </text>
    </comment>
    <comment ref="AH155" authorId="0">
      <text>
        <r>
          <rPr>
            <sz val="8"/>
            <rFont val="Tahoma"/>
            <family val="2"/>
          </rPr>
          <t>Estimate based on most recent UIS data broken down by country of origin.</t>
        </r>
      </text>
    </comment>
    <comment ref="AH156" authorId="0">
      <text>
        <r>
          <rPr>
            <sz val="8"/>
            <rFont val="Tahoma"/>
            <family val="2"/>
          </rPr>
          <t>Estimate based on most recent UIS data broken down by country of origin.</t>
        </r>
      </text>
    </comment>
    <comment ref="AH157" authorId="0">
      <text>
        <r>
          <rPr>
            <sz val="8"/>
            <rFont val="Tahoma"/>
            <family val="2"/>
          </rPr>
          <t>Estimate based on most recent UIS data broken down by country of origin.</t>
        </r>
      </text>
    </comment>
    <comment ref="AH158" authorId="0">
      <text>
        <r>
          <rPr>
            <sz val="8"/>
            <rFont val="Tahoma"/>
            <family val="2"/>
          </rPr>
          <t>Estimate based on most recent UIS data broken down by country of origin.</t>
        </r>
      </text>
    </comment>
    <comment ref="AH159" authorId="0">
      <text>
        <r>
          <rPr>
            <sz val="8"/>
            <rFont val="Tahoma"/>
            <family val="2"/>
          </rPr>
          <t>Estimate based on most recent UIS data broken down by country of origin.</t>
        </r>
      </text>
    </comment>
    <comment ref="AH160" authorId="0">
      <text>
        <r>
          <rPr>
            <sz val="8"/>
            <rFont val="Tahoma"/>
            <family val="2"/>
          </rPr>
          <t>Estimate based on most recent UIS data broken down by country of origin.</t>
        </r>
      </text>
    </comment>
    <comment ref="AH161" authorId="0">
      <text>
        <r>
          <rPr>
            <sz val="8"/>
            <rFont val="Tahoma"/>
            <family val="2"/>
          </rPr>
          <t>Estimate based on most recent UIS data broken down by country of origin.</t>
        </r>
      </text>
    </comment>
    <comment ref="AH162" authorId="0">
      <text>
        <r>
          <rPr>
            <sz val="8"/>
            <rFont val="Tahoma"/>
            <family val="2"/>
          </rPr>
          <t>Estimate based on most recent UIS data broken down by country of origin.</t>
        </r>
      </text>
    </comment>
    <comment ref="AH163" authorId="0">
      <text>
        <r>
          <rPr>
            <sz val="8"/>
            <rFont val="Tahoma"/>
            <family val="2"/>
          </rPr>
          <t>Estimate based on most recent UIS data broken down by country of origin.</t>
        </r>
      </text>
    </comment>
    <comment ref="AH164" authorId="0">
      <text>
        <r>
          <rPr>
            <sz val="8"/>
            <rFont val="Tahoma"/>
            <family val="2"/>
          </rPr>
          <t>Estimate based on most recent UIS data broken down by country of origin.</t>
        </r>
      </text>
    </comment>
    <comment ref="AH165" authorId="0">
      <text>
        <r>
          <rPr>
            <sz val="8"/>
            <rFont val="Tahoma"/>
            <family val="2"/>
          </rPr>
          <t>Estimate based on most recent UIS data broken down by country of origin.</t>
        </r>
      </text>
    </comment>
    <comment ref="AH166" authorId="0">
      <text>
        <r>
          <rPr>
            <sz val="8"/>
            <rFont val="Tahoma"/>
            <family val="2"/>
          </rPr>
          <t>Estimate based on most recent UIS data broken down by country of origin.</t>
        </r>
      </text>
    </comment>
    <comment ref="AH167" authorId="0">
      <text>
        <r>
          <rPr>
            <sz val="8"/>
            <rFont val="Tahoma"/>
            <family val="2"/>
          </rPr>
          <t>Estimate based on most recent UIS data broken down by country of origin.</t>
        </r>
      </text>
    </comment>
    <comment ref="AH168" authorId="0">
      <text>
        <r>
          <rPr>
            <sz val="8"/>
            <rFont val="Tahoma"/>
            <family val="2"/>
          </rPr>
          <t>Estimate based on most recent UIS data broken down by country of origin.</t>
        </r>
      </text>
    </comment>
    <comment ref="AH169" authorId="0">
      <text>
        <r>
          <rPr>
            <sz val="8"/>
            <rFont val="Tahoma"/>
            <family val="2"/>
          </rPr>
          <t>Estimate based on most recent UIS data broken down by country of origin.</t>
        </r>
      </text>
    </comment>
    <comment ref="AH170" authorId="0">
      <text>
        <r>
          <rPr>
            <sz val="8"/>
            <rFont val="Tahoma"/>
            <family val="2"/>
          </rPr>
          <t>Estimate based on most recent UIS data broken down by country of origin.</t>
        </r>
      </text>
    </comment>
    <comment ref="AH171" authorId="0">
      <text>
        <r>
          <rPr>
            <sz val="8"/>
            <rFont val="Tahoma"/>
            <family val="2"/>
          </rPr>
          <t>Estimate based on most recent UIS data broken down by country of origin.</t>
        </r>
      </text>
    </comment>
    <comment ref="AH172" authorId="0">
      <text>
        <r>
          <rPr>
            <sz val="8"/>
            <rFont val="Tahoma"/>
            <family val="2"/>
          </rPr>
          <t>Estimate based on most recent UIS data broken down by country of origin.</t>
        </r>
      </text>
    </comment>
    <comment ref="AH173" authorId="0">
      <text>
        <r>
          <rPr>
            <sz val="8"/>
            <rFont val="Tahoma"/>
            <family val="2"/>
          </rPr>
          <t>Estimate based on most recent UIS data broken down by country of origin.</t>
        </r>
      </text>
    </comment>
    <comment ref="AH174" authorId="0">
      <text>
        <r>
          <rPr>
            <sz val="8"/>
            <rFont val="Tahoma"/>
            <family val="2"/>
          </rPr>
          <t>Estimate based on most recent UIS data broken down by country of origin.</t>
        </r>
      </text>
    </comment>
    <comment ref="AH175" authorId="0">
      <text>
        <r>
          <rPr>
            <sz val="8"/>
            <rFont val="Tahoma"/>
            <family val="2"/>
          </rPr>
          <t>Estimate based on most recent UIS data broken down by country of origin.</t>
        </r>
      </text>
    </comment>
    <comment ref="AH176" authorId="0">
      <text>
        <r>
          <rPr>
            <sz val="8"/>
            <rFont val="Tahoma"/>
            <family val="2"/>
          </rPr>
          <t>Estimate based on most recent UIS data broken down by country of origin.</t>
        </r>
      </text>
    </comment>
    <comment ref="AH177" authorId="0">
      <text>
        <r>
          <rPr>
            <sz val="8"/>
            <rFont val="Tahoma"/>
            <family val="2"/>
          </rPr>
          <t>Estimate based on most recent UIS data broken down by country of origin.</t>
        </r>
      </text>
    </comment>
    <comment ref="AH178" authorId="0">
      <text>
        <r>
          <rPr>
            <sz val="8"/>
            <rFont val="Tahoma"/>
            <family val="2"/>
          </rPr>
          <t>Estimate based on most recent UIS data broken down by country of origin.</t>
        </r>
      </text>
    </comment>
    <comment ref="AH179" authorId="0">
      <text>
        <r>
          <rPr>
            <sz val="8"/>
            <rFont val="Tahoma"/>
            <family val="2"/>
          </rPr>
          <t>Estimate based on most recent UIS data broken down by country of origin.</t>
        </r>
      </text>
    </comment>
    <comment ref="AH180" authorId="0">
      <text>
        <r>
          <rPr>
            <sz val="8"/>
            <rFont val="Tahoma"/>
            <family val="2"/>
          </rPr>
          <t>Estimate based on most recent UIS data broken down by country of origin.</t>
        </r>
      </text>
    </comment>
    <comment ref="AH181" authorId="0">
      <text>
        <r>
          <rPr>
            <sz val="8"/>
            <rFont val="Tahoma"/>
            <family val="2"/>
          </rPr>
          <t>Estimate based on most recent UIS data broken down by country of origin.</t>
        </r>
      </text>
    </comment>
    <comment ref="AH182" authorId="0">
      <text>
        <r>
          <rPr>
            <sz val="8"/>
            <rFont val="Tahoma"/>
            <family val="2"/>
          </rPr>
          <t>Estimate based on most recent UIS data broken down by country of origin.</t>
        </r>
      </text>
    </comment>
    <comment ref="AH183" authorId="0">
      <text>
        <r>
          <rPr>
            <sz val="8"/>
            <rFont val="Tahoma"/>
            <family val="2"/>
          </rPr>
          <t>Estimate based on most recent UIS data broken down by country of origin.</t>
        </r>
      </text>
    </comment>
    <comment ref="AH184" authorId="0">
      <text>
        <r>
          <rPr>
            <sz val="8"/>
            <rFont val="Tahoma"/>
            <family val="2"/>
          </rPr>
          <t>Estimate based on most recent UIS data broken down by country of origin.</t>
        </r>
      </text>
    </comment>
    <comment ref="AH185" authorId="0">
      <text>
        <r>
          <rPr>
            <sz val="8"/>
            <rFont val="Tahoma"/>
            <family val="2"/>
          </rPr>
          <t>Estimate based on most recent UIS data broken down by country of origin.</t>
        </r>
      </text>
    </comment>
    <comment ref="AH186" authorId="0">
      <text>
        <r>
          <rPr>
            <sz val="8"/>
            <rFont val="Tahoma"/>
            <family val="2"/>
          </rPr>
          <t>Estimate based on most recent UIS data broken down by country of origin.</t>
        </r>
      </text>
    </comment>
    <comment ref="AH187" authorId="0">
      <text>
        <r>
          <rPr>
            <sz val="8"/>
            <rFont val="Tahoma"/>
            <family val="2"/>
          </rPr>
          <t>Estimate based on most recent UIS data broken down by country of origin.</t>
        </r>
      </text>
    </comment>
    <comment ref="AH188" authorId="0">
      <text>
        <r>
          <rPr>
            <sz val="8"/>
            <rFont val="Tahoma"/>
            <family val="2"/>
          </rPr>
          <t>Estimate based on most recent UIS data broken down by country of origin.</t>
        </r>
      </text>
    </comment>
    <comment ref="AH189" authorId="0">
      <text>
        <r>
          <rPr>
            <sz val="8"/>
            <rFont val="Tahoma"/>
            <family val="2"/>
          </rPr>
          <t>Estimate based on most recent UIS data broken down by country of origin.</t>
        </r>
      </text>
    </comment>
    <comment ref="AH190" authorId="0">
      <text>
        <r>
          <rPr>
            <sz val="8"/>
            <rFont val="Tahoma"/>
            <family val="2"/>
          </rPr>
          <t>Estimate based on most recent UIS data broken down by country of origin.</t>
        </r>
      </text>
    </comment>
    <comment ref="AH191" authorId="0">
      <text>
        <r>
          <rPr>
            <sz val="8"/>
            <rFont val="Tahoma"/>
            <family val="2"/>
          </rPr>
          <t>Estimate based on most recent UIS data broken down by country of origin.</t>
        </r>
      </text>
    </comment>
    <comment ref="AH192" authorId="0">
      <text>
        <r>
          <rPr>
            <sz val="8"/>
            <rFont val="Tahoma"/>
            <family val="2"/>
          </rPr>
          <t>Estimate based on most recent UIS data broken down by country of origin.</t>
        </r>
      </text>
    </comment>
    <comment ref="AH193" authorId="0">
      <text>
        <r>
          <rPr>
            <sz val="8"/>
            <rFont val="Tahoma"/>
            <family val="2"/>
          </rPr>
          <t>Estimate based on most recent UIS data broken down by country of origin.</t>
        </r>
      </text>
    </comment>
    <comment ref="AH194" authorId="0">
      <text>
        <r>
          <rPr>
            <sz val="8"/>
            <rFont val="Tahoma"/>
            <family val="2"/>
          </rPr>
          <t>Estimate based on most recent UIS data broken down by country of origin.</t>
        </r>
      </text>
    </comment>
    <comment ref="AH195" authorId="0">
      <text>
        <r>
          <rPr>
            <sz val="8"/>
            <rFont val="Tahoma"/>
            <family val="2"/>
          </rPr>
          <t>Estimate based on most recent UIS data broken down by country of origin.</t>
        </r>
      </text>
    </comment>
    <comment ref="AH196" authorId="0">
      <text>
        <r>
          <rPr>
            <sz val="8"/>
            <rFont val="Tahoma"/>
            <family val="2"/>
          </rPr>
          <t>Estimate based on most recent UIS data broken down by country of origin.</t>
        </r>
      </text>
    </comment>
    <comment ref="AH197" authorId="0">
      <text>
        <r>
          <rPr>
            <sz val="8"/>
            <rFont val="Tahoma"/>
            <family val="2"/>
          </rPr>
          <t>Estimate based on most recent UIS data broken down by country of origin.</t>
        </r>
      </text>
    </comment>
    <comment ref="AH198" authorId="0">
      <text>
        <r>
          <rPr>
            <sz val="8"/>
            <rFont val="Tahoma"/>
            <family val="2"/>
          </rPr>
          <t>Estimate based on most recent UIS data broken down by country of origin.</t>
        </r>
      </text>
    </comment>
    <comment ref="AH199" authorId="0">
      <text>
        <r>
          <rPr>
            <sz val="8"/>
            <rFont val="Tahoma"/>
            <family val="2"/>
          </rPr>
          <t>Estimate based on most recent UIS data broken down by country of origin.</t>
        </r>
      </text>
    </comment>
    <comment ref="AH200" authorId="0">
      <text>
        <r>
          <rPr>
            <sz val="8"/>
            <rFont val="Tahoma"/>
            <family val="2"/>
          </rPr>
          <t>Estimate based on most recent UIS data broken down by country of origin.</t>
        </r>
      </text>
    </comment>
    <comment ref="AH201" authorId="0">
      <text>
        <r>
          <rPr>
            <sz val="8"/>
            <rFont val="Tahoma"/>
            <family val="2"/>
          </rPr>
          <t>Estimate based on most recent UIS data broken down by country of origin.</t>
        </r>
      </text>
    </comment>
    <comment ref="AH202" authorId="0">
      <text>
        <r>
          <rPr>
            <sz val="8"/>
            <rFont val="Tahoma"/>
            <family val="2"/>
          </rPr>
          <t>Estimate based on most recent UIS data broken down by country of origin.</t>
        </r>
      </text>
    </comment>
    <comment ref="AH203" authorId="0">
      <text>
        <r>
          <rPr>
            <sz val="8"/>
            <rFont val="Tahoma"/>
            <family val="2"/>
          </rPr>
          <t>Estimate based on most recent UIS data broken down by country of origin.</t>
        </r>
      </text>
    </comment>
    <comment ref="AH204" authorId="0">
      <text>
        <r>
          <rPr>
            <sz val="8"/>
            <rFont val="Tahoma"/>
            <family val="2"/>
          </rPr>
          <t>Estimate based on most recent UIS data broken down by country of origin.</t>
        </r>
      </text>
    </comment>
    <comment ref="AH205" authorId="0">
      <text>
        <r>
          <rPr>
            <sz val="8"/>
            <rFont val="Tahoma"/>
            <family val="2"/>
          </rPr>
          <t>Estimate based on most recent UIS data broken down by country of origin.</t>
        </r>
      </text>
    </comment>
    <comment ref="AH206" authorId="0">
      <text>
        <r>
          <rPr>
            <sz val="8"/>
            <rFont val="Tahoma"/>
            <family val="2"/>
          </rPr>
          <t>Estimate based on most recent UIS data broken down by country of origin.</t>
        </r>
      </text>
    </comment>
    <comment ref="AH207" authorId="0">
      <text>
        <r>
          <rPr>
            <sz val="8"/>
            <rFont val="Tahoma"/>
            <family val="2"/>
          </rPr>
          <t>Estimate based on most recent UIS data broken down by country of origin.</t>
        </r>
      </text>
    </comment>
    <comment ref="AH208" authorId="0">
      <text>
        <r>
          <rPr>
            <sz val="8"/>
            <rFont val="Tahoma"/>
            <family val="2"/>
          </rPr>
          <t>Estimate based on most recent UIS data broken down by country of origin.</t>
        </r>
      </text>
    </comment>
    <comment ref="AH209" authorId="0">
      <text>
        <r>
          <rPr>
            <sz val="8"/>
            <rFont val="Tahoma"/>
            <family val="2"/>
          </rPr>
          <t>Estimate based on most recent UIS data broken down by country of origin.</t>
        </r>
      </text>
    </comment>
    <comment ref="AH210" authorId="0">
      <text>
        <r>
          <rPr>
            <sz val="8"/>
            <rFont val="Tahoma"/>
            <family val="2"/>
          </rPr>
          <t>Estimate based on most recent UIS data broken down by country of origin.</t>
        </r>
      </text>
    </comment>
    <comment ref="AH211" authorId="0">
      <text>
        <r>
          <rPr>
            <sz val="8"/>
            <rFont val="Tahoma"/>
            <family val="2"/>
          </rPr>
          <t>Estimate based on most recent UIS data broken down by country of origin.</t>
        </r>
      </text>
    </comment>
    <comment ref="AH212" authorId="0">
      <text>
        <r>
          <rPr>
            <sz val="8"/>
            <rFont val="Tahoma"/>
            <family val="2"/>
          </rPr>
          <t>Estimate based on most recent UIS data broken down by country of origin.</t>
        </r>
      </text>
    </comment>
    <comment ref="AH213" authorId="0">
      <text>
        <r>
          <rPr>
            <sz val="8"/>
            <rFont val="Tahoma"/>
            <family val="2"/>
          </rPr>
          <t>Estimate based on most recent UIS data broken down by country of origin.</t>
        </r>
      </text>
    </comment>
    <comment ref="AH214" authorId="0">
      <text>
        <r>
          <rPr>
            <sz val="8"/>
            <rFont val="Tahoma"/>
            <family val="2"/>
          </rPr>
          <t>Estimate based on most recent UIS data broken down by country of origin.</t>
        </r>
      </text>
    </comment>
    <comment ref="AH215" authorId="0">
      <text>
        <r>
          <rPr>
            <sz val="8"/>
            <rFont val="Tahoma"/>
            <family val="2"/>
          </rPr>
          <t>Estimate based on most recent UIS data broken down by country of origin.</t>
        </r>
      </text>
    </comment>
    <comment ref="AH216" authorId="0">
      <text>
        <r>
          <rPr>
            <sz val="8"/>
            <rFont val="Tahoma"/>
            <family val="2"/>
          </rPr>
          <t>Estimate based on most recent UIS data broken down by country of origin.</t>
        </r>
      </text>
    </comment>
    <comment ref="AH217" authorId="0">
      <text>
        <r>
          <rPr>
            <sz val="8"/>
            <rFont val="Tahoma"/>
            <family val="2"/>
          </rPr>
          <t>Estimate based on most recent UIS data broken down by country of origin.</t>
        </r>
      </text>
    </comment>
    <comment ref="AH218" authorId="0">
      <text>
        <r>
          <rPr>
            <sz val="8"/>
            <rFont val="Tahoma"/>
            <family val="2"/>
          </rPr>
          <t>Estimate based on most recent UIS data broken down by country of origin.</t>
        </r>
      </text>
    </comment>
    <comment ref="AH219" authorId="0">
      <text>
        <r>
          <rPr>
            <sz val="8"/>
            <rFont val="Tahoma"/>
            <family val="2"/>
          </rPr>
          <t>Estimate based on most recent UIS data broken down by country of origin.</t>
        </r>
      </text>
    </comment>
    <comment ref="AH220" authorId="0">
      <text>
        <r>
          <rPr>
            <sz val="8"/>
            <rFont val="Tahoma"/>
            <family val="2"/>
          </rPr>
          <t>Estimate based on most recent UIS data broken down by country of origin.</t>
        </r>
      </text>
    </comment>
    <comment ref="AH221" authorId="0">
      <text>
        <r>
          <rPr>
            <sz val="8"/>
            <rFont val="Tahoma"/>
            <family val="2"/>
          </rPr>
          <t>Estimate based on most recent UIS data broken down by country of origin.</t>
        </r>
      </text>
    </comment>
    <comment ref="AH222" authorId="0">
      <text>
        <r>
          <rPr>
            <sz val="8"/>
            <rFont val="Tahoma"/>
            <family val="2"/>
          </rPr>
          <t>Estimate based on most recent UIS data broken down by country of origin.</t>
        </r>
      </text>
    </comment>
    <comment ref="AH223" authorId="0">
      <text>
        <r>
          <rPr>
            <sz val="8"/>
            <rFont val="Tahoma"/>
            <family val="2"/>
          </rPr>
          <t>Estimate based on most recent UIS data broken down by country of origin.</t>
        </r>
      </text>
    </comment>
    <comment ref="AH224" authorId="0">
      <text>
        <r>
          <rPr>
            <sz val="8"/>
            <rFont val="Tahoma"/>
            <family val="2"/>
          </rPr>
          <t>Estimate based on most recent UIS data broken down by country of origin.</t>
        </r>
      </text>
    </comment>
    <comment ref="AH226" authorId="0">
      <text>
        <r>
          <rPr>
            <sz val="8"/>
            <rFont val="Tahoma"/>
            <family val="2"/>
          </rPr>
          <t>Estimate based on most recent UIS data broken down by country of origin.</t>
        </r>
      </text>
    </comment>
    <comment ref="AH227" authorId="0">
      <text>
        <r>
          <rPr>
            <sz val="8"/>
            <rFont val="Tahoma"/>
            <family val="2"/>
          </rPr>
          <t>Estimate based on most recent UIS data broken down by country of origin.</t>
        </r>
      </text>
    </comment>
    <comment ref="AH228" authorId="0">
      <text>
        <r>
          <rPr>
            <sz val="8"/>
            <rFont val="Tahoma"/>
            <family val="2"/>
          </rPr>
          <t>Estimate based on most recent UIS data broken down by country of origin.</t>
        </r>
      </text>
    </comment>
    <comment ref="AH229" authorId="0">
      <text>
        <r>
          <rPr>
            <sz val="8"/>
            <rFont val="Tahoma"/>
            <family val="2"/>
          </rPr>
          <t>Estimate based on most recent UIS data broken down by country of origin.</t>
        </r>
      </text>
    </comment>
    <comment ref="AH230" authorId="0">
      <text>
        <r>
          <rPr>
            <sz val="8"/>
            <rFont val="Tahoma"/>
            <family val="2"/>
          </rPr>
          <t>Estimate based on most recent UIS data broken down by country of origin.</t>
        </r>
      </text>
    </comment>
    <comment ref="AH231" authorId="0">
      <text>
        <r>
          <rPr>
            <sz val="8"/>
            <rFont val="Tahoma"/>
            <family val="2"/>
          </rPr>
          <t>Estimate based on most recent UIS data broken down by country of origin.</t>
        </r>
      </text>
    </comment>
    <comment ref="AH232" authorId="0">
      <text>
        <r>
          <rPr>
            <sz val="8"/>
            <rFont val="Tahoma"/>
            <family val="2"/>
          </rPr>
          <t>Estimate based on most recent UIS data broken down by country of origin.</t>
        </r>
      </text>
    </comment>
    <comment ref="AH233" authorId="0">
      <text>
        <r>
          <rPr>
            <sz val="8"/>
            <rFont val="Tahoma"/>
            <family val="2"/>
          </rPr>
          <t>Estimate based on most recent UIS data broken down by country of origin.</t>
        </r>
      </text>
    </comment>
    <comment ref="AH236" authorId="0">
      <text>
        <r>
          <rPr>
            <sz val="8"/>
            <rFont val="Tahoma"/>
            <family val="2"/>
          </rPr>
          <t>Estimate based on most recent UIS data broken down by country of origin.</t>
        </r>
      </text>
    </comment>
    <comment ref="AH237" authorId="0">
      <text>
        <r>
          <rPr>
            <sz val="8"/>
            <rFont val="Tahoma"/>
            <family val="2"/>
          </rPr>
          <t>Estimate based on most recent UIS data broken down by country of origin.</t>
        </r>
      </text>
    </comment>
    <comment ref="AH238" authorId="0">
      <text>
        <r>
          <rPr>
            <sz val="8"/>
            <rFont val="Tahoma"/>
            <family val="2"/>
          </rPr>
          <t>Estimate based on most recent UIS data broken down by country of origin.</t>
        </r>
      </text>
    </comment>
    <comment ref="AH239" authorId="0">
      <text>
        <r>
          <rPr>
            <sz val="8"/>
            <rFont val="Tahoma"/>
            <family val="2"/>
          </rPr>
          <t>Estimate based on most recent UIS data broken down by country of origin.</t>
        </r>
      </text>
    </comment>
    <comment ref="AH240" authorId="0">
      <text>
        <r>
          <rPr>
            <sz val="8"/>
            <rFont val="Tahoma"/>
            <family val="2"/>
          </rPr>
          <t>Estimate based on most recent UIS data broken down by country of origin.</t>
        </r>
      </text>
    </comment>
    <comment ref="AH241" authorId="0">
      <text>
        <r>
          <rPr>
            <sz val="8"/>
            <rFont val="Tahoma"/>
            <family val="2"/>
          </rPr>
          <t>Estimate based on most recent UIS data broken down by country of origin.</t>
        </r>
      </text>
    </comment>
    <comment ref="AH242" authorId="0">
      <text>
        <r>
          <rPr>
            <sz val="8"/>
            <rFont val="Tahoma"/>
            <family val="2"/>
          </rPr>
          <t>Estimate based on most recent UIS data broken down by country of origin.</t>
        </r>
      </text>
    </comment>
    <comment ref="AH243" authorId="0">
      <text>
        <r>
          <rPr>
            <sz val="8"/>
            <rFont val="Tahoma"/>
            <family val="2"/>
          </rPr>
          <t>Estimate based on most recent UIS data broken down by country of origin.</t>
        </r>
      </text>
    </comment>
    <comment ref="AH244" authorId="0">
      <text>
        <r>
          <rPr>
            <sz val="8"/>
            <rFont val="Tahoma"/>
            <family val="2"/>
          </rPr>
          <t>Estimate based on most recent UIS data broken down by country of origin.</t>
        </r>
      </text>
    </comment>
    <comment ref="AH245" authorId="0">
      <text>
        <r>
          <rPr>
            <sz val="8"/>
            <rFont val="Tahoma"/>
            <family val="2"/>
          </rPr>
          <t>Estimate based on most recent UIS data broken down by country of origin.</t>
        </r>
      </text>
    </comment>
    <comment ref="AH246" authorId="0">
      <text>
        <r>
          <rPr>
            <sz val="8"/>
            <rFont val="Tahoma"/>
            <family val="2"/>
          </rPr>
          <t>Estimate based on most recent UIS data broken down by country of origin.</t>
        </r>
      </text>
    </comment>
    <comment ref="AH247" authorId="0">
      <text>
        <r>
          <rPr>
            <sz val="8"/>
            <rFont val="Tahoma"/>
            <family val="2"/>
          </rPr>
          <t>Estimate based on most recent UIS data broken down by country of origin.</t>
        </r>
      </text>
    </comment>
    <comment ref="AH248" authorId="0">
      <text>
        <r>
          <rPr>
            <sz val="8"/>
            <rFont val="Tahoma"/>
            <family val="2"/>
          </rPr>
          <t>Estimate based on most recent UIS data broken down by country of origin.</t>
        </r>
      </text>
    </comment>
    <comment ref="AH249" authorId="0">
      <text>
        <r>
          <rPr>
            <sz val="8"/>
            <rFont val="Tahoma"/>
            <family val="2"/>
          </rPr>
          <t>Estimate based on most recent UIS data broken down by country of origin.</t>
        </r>
      </text>
    </comment>
    <comment ref="AH250" authorId="0">
      <text>
        <r>
          <rPr>
            <sz val="8"/>
            <rFont val="Tahoma"/>
            <family val="2"/>
          </rPr>
          <t>Estimate based on most recent UIS data broken down by country of origin.</t>
        </r>
      </text>
    </comment>
    <comment ref="AH251" authorId="0">
      <text>
        <r>
          <rPr>
            <sz val="8"/>
            <rFont val="Tahoma"/>
            <family val="2"/>
          </rPr>
          <t>Estimate based on most recent UIS data broken down by country of origin.</t>
        </r>
      </text>
    </comment>
    <comment ref="AH252" authorId="0">
      <text>
        <r>
          <rPr>
            <sz val="8"/>
            <rFont val="Tahoma"/>
            <family val="2"/>
          </rPr>
          <t>Estimate based on most recent UIS data broken down by country of origin.</t>
        </r>
      </text>
    </comment>
    <comment ref="AH253" authorId="0">
      <text>
        <r>
          <rPr>
            <sz val="8"/>
            <rFont val="Tahoma"/>
            <family val="2"/>
          </rPr>
          <t>Estimate based on most recent UIS data broken down by country of origin.</t>
        </r>
      </text>
    </comment>
    <comment ref="AH254" authorId="0">
      <text>
        <r>
          <rPr>
            <sz val="8"/>
            <rFont val="Tahoma"/>
            <family val="2"/>
          </rPr>
          <t>Estimate based on most recent UIS data broken down by country of origin.</t>
        </r>
      </text>
    </comment>
    <comment ref="AH255" authorId="0">
      <text>
        <r>
          <rPr>
            <sz val="8"/>
            <rFont val="Tahoma"/>
            <family val="2"/>
          </rPr>
          <t>Estimate based on most recent UIS data broken down by country of origin.</t>
        </r>
      </text>
    </comment>
    <comment ref="AH256" authorId="0">
      <text>
        <r>
          <rPr>
            <sz val="8"/>
            <rFont val="Tahoma"/>
            <family val="2"/>
          </rPr>
          <t>Estimate based on most recent UIS data broken down by country of origin.</t>
        </r>
      </text>
    </comment>
    <comment ref="AH257" authorId="0">
      <text>
        <r>
          <rPr>
            <sz val="8"/>
            <rFont val="Tahoma"/>
            <family val="2"/>
          </rPr>
          <t>Estimate based on most recent UIS data broken down by country of origin.</t>
        </r>
      </text>
    </comment>
    <comment ref="AH258" authorId="0">
      <text>
        <r>
          <rPr>
            <sz val="8"/>
            <rFont val="Tahoma"/>
            <family val="2"/>
          </rPr>
          <t>Estimate based on most recent UIS data broken down by country of origin.</t>
        </r>
      </text>
    </comment>
    <comment ref="AH259" authorId="0">
      <text>
        <r>
          <rPr>
            <sz val="8"/>
            <rFont val="Tahoma"/>
            <family val="2"/>
          </rPr>
          <t>Estimate based on most recent UIS data broken down by country of origin.</t>
        </r>
      </text>
    </comment>
    <comment ref="AH260" authorId="0">
      <text>
        <r>
          <rPr>
            <sz val="8"/>
            <rFont val="Tahoma"/>
            <family val="2"/>
          </rPr>
          <t>Estimate based on most recent UIS data broken down by country of origin.</t>
        </r>
      </text>
    </comment>
  </commentList>
</comments>
</file>

<file path=xl/sharedStrings.xml><?xml version="1.0" encoding="utf-8"?>
<sst xmlns="http://schemas.openxmlformats.org/spreadsheetml/2006/main" count="6003" uniqueCount="491">
  <si>
    <t>Argentina</t>
  </si>
  <si>
    <t>Australia</t>
  </si>
  <si>
    <t>Austria</t>
  </si>
  <si>
    <t>Belgium</t>
  </si>
  <si>
    <t>Brazil</t>
  </si>
  <si>
    <t>Canada</t>
  </si>
  <si>
    <t>Chile</t>
  </si>
  <si>
    <t>China</t>
  </si>
  <si>
    <t>Czech Republic</t>
  </si>
  <si>
    <t>Denmark</t>
  </si>
  <si>
    <t>Egypt</t>
  </si>
  <si>
    <t>Finland</t>
  </si>
  <si>
    <t>France</t>
  </si>
  <si>
    <t>Germany</t>
  </si>
  <si>
    <t>Greece</t>
  </si>
  <si>
    <t>Hungary</t>
  </si>
  <si>
    <t>Iceland</t>
  </si>
  <si>
    <t>India</t>
  </si>
  <si>
    <t>Indonesia</t>
  </si>
  <si>
    <t>Ireland</t>
  </si>
  <si>
    <t>Israel</t>
  </si>
  <si>
    <t>Italy</t>
  </si>
  <si>
    <t>Jamaica</t>
  </si>
  <si>
    <t>Japan</t>
  </si>
  <si>
    <t>Jordan</t>
  </si>
  <si>
    <t>Korea</t>
  </si>
  <si>
    <t>Luxembourg</t>
  </si>
  <si>
    <t>Malaysia</t>
  </si>
  <si>
    <t>Mexico</t>
  </si>
  <si>
    <t>Netherlands</t>
  </si>
  <si>
    <t>New Zealand</t>
  </si>
  <si>
    <t>Norway</t>
  </si>
  <si>
    <t>Paraguay</t>
  </si>
  <si>
    <t>Peru</t>
  </si>
  <si>
    <t>Philippines</t>
  </si>
  <si>
    <t>Poland</t>
  </si>
  <si>
    <t>Portugal</t>
  </si>
  <si>
    <t>Russian Federation</t>
  </si>
  <si>
    <t>Slovakia</t>
  </si>
  <si>
    <t>Spain</t>
  </si>
  <si>
    <t>Sri Lanka</t>
  </si>
  <si>
    <t>Sweden</t>
  </si>
  <si>
    <t>Switzerland</t>
  </si>
  <si>
    <t>Thailand</t>
  </si>
  <si>
    <t>Tunisia</t>
  </si>
  <si>
    <t>Turkey</t>
  </si>
  <si>
    <t>United Kingdom</t>
  </si>
  <si>
    <t>United States</t>
  </si>
  <si>
    <t>Uruguay</t>
  </si>
  <si>
    <t>Zimbabwe</t>
  </si>
  <si>
    <t>Afghanistan</t>
  </si>
  <si>
    <t>m</t>
  </si>
  <si>
    <t>n</t>
  </si>
  <si>
    <t>a</t>
  </si>
  <si>
    <t>Africa not specified</t>
  </si>
  <si>
    <t>Albania</t>
  </si>
  <si>
    <t>Algeria</t>
  </si>
  <si>
    <t>Andorra</t>
  </si>
  <si>
    <t>Angola</t>
  </si>
  <si>
    <t>Antigua and Barbuda</t>
  </si>
  <si>
    <t>Armenia</t>
  </si>
  <si>
    <t>Aruba</t>
  </si>
  <si>
    <t>Asia not specified</t>
  </si>
  <si>
    <t>Azerbaijan</t>
  </si>
  <si>
    <t>Bahamas</t>
  </si>
  <si>
    <t>Bahrain</t>
  </si>
  <si>
    <t>Bangladesh</t>
  </si>
  <si>
    <t>Barbados</t>
  </si>
  <si>
    <t>Belarus</t>
  </si>
  <si>
    <t>Belize</t>
  </si>
  <si>
    <t>Benin</t>
  </si>
  <si>
    <t>Bermuda</t>
  </si>
  <si>
    <t>Bhutan</t>
  </si>
  <si>
    <t>Bolivia</t>
  </si>
  <si>
    <t>Bosnia and Herzegovina</t>
  </si>
  <si>
    <t>Botswana</t>
  </si>
  <si>
    <t>British Virgin Islands</t>
  </si>
  <si>
    <t>Brunei Darussalam</t>
  </si>
  <si>
    <t>Bulgaria</t>
  </si>
  <si>
    <t>Burkina Faso</t>
  </si>
  <si>
    <t>Burundi</t>
  </si>
  <si>
    <t>Cambodia</t>
  </si>
  <si>
    <t>Cameroon</t>
  </si>
  <si>
    <t>Cape Verde</t>
  </si>
  <si>
    <t>Central African Republic</t>
  </si>
  <si>
    <t>Chad</t>
  </si>
  <si>
    <t>Colombia</t>
  </si>
  <si>
    <t>Comoros</t>
  </si>
  <si>
    <t>Congo</t>
  </si>
  <si>
    <t>Cook Islands</t>
  </si>
  <si>
    <t>Costa Rica</t>
  </si>
  <si>
    <t>Côte d'Ivoire</t>
  </si>
  <si>
    <t>Croatia</t>
  </si>
  <si>
    <t>Cuba</t>
  </si>
  <si>
    <t>Cyprus</t>
  </si>
  <si>
    <t>Democratic Rep. of the Congo</t>
  </si>
  <si>
    <t>Djibouti</t>
  </si>
  <si>
    <t>Dominica</t>
  </si>
  <si>
    <t>Dominican Republic</t>
  </si>
  <si>
    <t>Ecuador</t>
  </si>
  <si>
    <t>El Salvador</t>
  </si>
  <si>
    <t>Equatorial Guinea</t>
  </si>
  <si>
    <t>Eritrea</t>
  </si>
  <si>
    <t>Estonia</t>
  </si>
  <si>
    <t>Ethiopia</t>
  </si>
  <si>
    <t>Europe not specified</t>
  </si>
  <si>
    <t>Fiji</t>
  </si>
  <si>
    <t>Gabon</t>
  </si>
  <si>
    <t>Gambia</t>
  </si>
  <si>
    <t>Georgia</t>
  </si>
  <si>
    <t>Ghana</t>
  </si>
  <si>
    <t>Grenada</t>
  </si>
  <si>
    <t>Guatemala</t>
  </si>
  <si>
    <t>Guinea</t>
  </si>
  <si>
    <t>Guinea-Bissau</t>
  </si>
  <si>
    <t>Guyana</t>
  </si>
  <si>
    <t>Haiti</t>
  </si>
  <si>
    <t>Holy See</t>
  </si>
  <si>
    <t>Honduras</t>
  </si>
  <si>
    <t>Hong Kong</t>
  </si>
  <si>
    <t>Iran, Islamic Republic of</t>
  </si>
  <si>
    <t>Iraq</t>
  </si>
  <si>
    <t>Kazakstan</t>
  </si>
  <si>
    <t>Kenya</t>
  </si>
  <si>
    <t>Kiribati</t>
  </si>
  <si>
    <t>Korea (Democratic People's Republic)</t>
  </si>
  <si>
    <t>Kuwait</t>
  </si>
  <si>
    <t>Kyrgyzstan</t>
  </si>
  <si>
    <t>Lao People's Democratic Republic</t>
  </si>
  <si>
    <t>Latvia</t>
  </si>
  <si>
    <t>Lebanon</t>
  </si>
  <si>
    <t>Lesotho</t>
  </si>
  <si>
    <t>Liberia</t>
  </si>
  <si>
    <t>Libyan Arab Jamahiriya</t>
  </si>
  <si>
    <t>Liechtenstein</t>
  </si>
  <si>
    <t>Lithuania</t>
  </si>
  <si>
    <t>Macau</t>
  </si>
  <si>
    <t>Madagascar</t>
  </si>
  <si>
    <t>Malawi</t>
  </si>
  <si>
    <t>Maldives</t>
  </si>
  <si>
    <t>Mali</t>
  </si>
  <si>
    <t>Malta</t>
  </si>
  <si>
    <t>Mauritania</t>
  </si>
  <si>
    <t>Mauritius</t>
  </si>
  <si>
    <t>Moldova</t>
  </si>
  <si>
    <t>Monaco</t>
  </si>
  <si>
    <t>Mongolia</t>
  </si>
  <si>
    <t>Morocco</t>
  </si>
  <si>
    <t>Mozambique</t>
  </si>
  <si>
    <t>Myanmar</t>
  </si>
  <si>
    <t>Namibia</t>
  </si>
  <si>
    <t>Nepal</t>
  </si>
  <si>
    <t>Netherlands Antilles</t>
  </si>
  <si>
    <t>Nicaragua</t>
  </si>
  <si>
    <t>Niger</t>
  </si>
  <si>
    <t>Nigeria</t>
  </si>
  <si>
    <t>Niue</t>
  </si>
  <si>
    <t>North America not specified</t>
  </si>
  <si>
    <t>Oceania not specified</t>
  </si>
  <si>
    <t>Oman</t>
  </si>
  <si>
    <t>Pakistan</t>
  </si>
  <si>
    <t>Panama</t>
  </si>
  <si>
    <t>Papua New Guinea</t>
  </si>
  <si>
    <t>Qatar</t>
  </si>
  <si>
    <t>Romania</t>
  </si>
  <si>
    <t>Rwanda</t>
  </si>
  <si>
    <t>Samoa</t>
  </si>
  <si>
    <t>San Marino</t>
  </si>
  <si>
    <t>Sao Tome and Principe</t>
  </si>
  <si>
    <t>Saudi Arabia</t>
  </si>
  <si>
    <t>Senegal</t>
  </si>
  <si>
    <t>Seychelles</t>
  </si>
  <si>
    <t>Sierra Leone</t>
  </si>
  <si>
    <t>Singapore</t>
  </si>
  <si>
    <t>Slovenia</t>
  </si>
  <si>
    <t>Solomon Islands</t>
  </si>
  <si>
    <t>Somalia</t>
  </si>
  <si>
    <t>South Africa</t>
  </si>
  <si>
    <t>South America not specified</t>
  </si>
  <si>
    <t>St. Kitts and Nevis</t>
  </si>
  <si>
    <t>St. Lucia</t>
  </si>
  <si>
    <t>St. Vincent and the Grenadines</t>
  </si>
  <si>
    <t>Sudan</t>
  </si>
  <si>
    <t>Suriname</t>
  </si>
  <si>
    <t>Swaziland</t>
  </si>
  <si>
    <t>Syrian Arab Republic</t>
  </si>
  <si>
    <t>Tajikistan</t>
  </si>
  <si>
    <t>The Former Yugoslav Rep. of Macedonia</t>
  </si>
  <si>
    <t>Togo</t>
  </si>
  <si>
    <t>Tonga</t>
  </si>
  <si>
    <t>Trinidad and Tobago</t>
  </si>
  <si>
    <t>Turkmenistan</t>
  </si>
  <si>
    <t>Turks and Caicos Islands</t>
  </si>
  <si>
    <t>Uganda</t>
  </si>
  <si>
    <t>Ukraine</t>
  </si>
  <si>
    <t>United Arab Emirates</t>
  </si>
  <si>
    <t>United Republic of Tanzania</t>
  </si>
  <si>
    <t>Uzbekistan</t>
  </si>
  <si>
    <t>Venezuela</t>
  </si>
  <si>
    <t>Viet Nam</t>
  </si>
  <si>
    <t>Yemen</t>
  </si>
  <si>
    <t>Zambia</t>
  </si>
  <si>
    <t>Timor-Leste</t>
  </si>
  <si>
    <t>Tuvalu</t>
  </si>
  <si>
    <t>Vanuatu</t>
  </si>
  <si>
    <t>Total OECD destinations</t>
  </si>
  <si>
    <t>Total non-OECD destinations</t>
  </si>
  <si>
    <t>Slovak Republic</t>
  </si>
  <si>
    <t>OECD countries</t>
  </si>
  <si>
    <t>Non-OECD countries</t>
  </si>
  <si>
    <t>Countries of origin</t>
  </si>
  <si>
    <t>Countries of destination</t>
  </si>
  <si>
    <t>Total all reporting destinations</t>
  </si>
  <si>
    <t>Total from Africa</t>
  </si>
  <si>
    <t>Total from Asia</t>
  </si>
  <si>
    <t>Total from Europe</t>
  </si>
  <si>
    <t>Total from Oceania</t>
  </si>
  <si>
    <t>Total from South America</t>
  </si>
  <si>
    <t>Agriculture</t>
  </si>
  <si>
    <t>Education</t>
  </si>
  <si>
    <t>Engineering, manufacturing and construction</t>
  </si>
  <si>
    <t>Health and welfare</t>
  </si>
  <si>
    <t>Humanities and arts</t>
  </si>
  <si>
    <t>Sciences</t>
  </si>
  <si>
    <t>Services</t>
  </si>
  <si>
    <t>Social sciences, business and law</t>
  </si>
  <si>
    <t>Not known or unspecified</t>
  </si>
  <si>
    <t>Middle Africa</t>
  </si>
  <si>
    <t>Northern Africa</t>
  </si>
  <si>
    <t>Southern Africa</t>
  </si>
  <si>
    <t>Western Africa</t>
  </si>
  <si>
    <t>Eastern Asia</t>
  </si>
  <si>
    <t>South-central Asia</t>
  </si>
  <si>
    <t>South-eastern Asia</t>
  </si>
  <si>
    <t>Eastern Europe</t>
  </si>
  <si>
    <t>Northern Europe</t>
  </si>
  <si>
    <t>Southern Europe</t>
  </si>
  <si>
    <t>Western Europe</t>
  </si>
  <si>
    <t>North America</t>
  </si>
  <si>
    <t>Australia and New Zealand</t>
  </si>
  <si>
    <t>Melanesia, Micronesia and Polynesia</t>
  </si>
  <si>
    <t>Central America</t>
  </si>
  <si>
    <t>South America</t>
  </si>
  <si>
    <t>RES</t>
  </si>
  <si>
    <t>CIT</t>
  </si>
  <si>
    <t>(origin based on)</t>
  </si>
  <si>
    <t>Anguilla</t>
  </si>
  <si>
    <t>Cayman Islands</t>
  </si>
  <si>
    <t>Montserrat</t>
  </si>
  <si>
    <t>Gibraltar</t>
  </si>
  <si>
    <t>Marshall Islands</t>
  </si>
  <si>
    <t>Micronesia (Federated States of)</t>
  </si>
  <si>
    <t>Nauru</t>
  </si>
  <si>
    <t>Palau</t>
  </si>
  <si>
    <t>Tokelau</t>
  </si>
  <si>
    <t>Palestinian Autonomous Territories</t>
  </si>
  <si>
    <t>Serbia and Montenegro</t>
  </si>
  <si>
    <t>Total tertiary</t>
  </si>
  <si>
    <t>Advanced research programmes</t>
  </si>
  <si>
    <t>Notes</t>
  </si>
  <si>
    <t>res</t>
  </si>
  <si>
    <t>pri</t>
  </si>
  <si>
    <t>cit</t>
  </si>
  <si>
    <t>Country</t>
  </si>
  <si>
    <t>1,3</t>
  </si>
  <si>
    <t>Western Asia</t>
  </si>
  <si>
    <t>EU countries</t>
  </si>
  <si>
    <t>the Caribbean</t>
  </si>
  <si>
    <t>East Africa</t>
  </si>
  <si>
    <t>International students as a percentage of all tertiary enrolment</t>
  </si>
  <si>
    <t>Foreign students as a percentage of all tertiary enrolment</t>
  </si>
  <si>
    <t>1,2</t>
  </si>
  <si>
    <t>Student mobility</t>
  </si>
  <si>
    <t>Foreign enrolments</t>
  </si>
  <si>
    <t>Science, agriculture, engineering, manufacturing and construction</t>
  </si>
  <si>
    <t>Unknown</t>
  </si>
  <si>
    <t>Humanities, arts, services, social sciences, business and law</t>
  </si>
  <si>
    <t>5,6</t>
  </si>
  <si>
    <t>Total all fields of education</t>
  </si>
  <si>
    <t>Tertiary-type B programmes</t>
  </si>
  <si>
    <t>Tertiary-type A programmes</t>
  </si>
  <si>
    <t>Total tertiary programmes</t>
  </si>
  <si>
    <t>Partner countries</t>
  </si>
  <si>
    <t>OECD average</t>
  </si>
  <si>
    <t>``</t>
  </si>
  <si>
    <t>of which</t>
  </si>
  <si>
    <t>Korea, Rep.</t>
  </si>
  <si>
    <t>U.S.A.</t>
  </si>
  <si>
    <t>Russian Fed.</t>
  </si>
  <si>
    <t>Brunei Daruss.</t>
  </si>
  <si>
    <t>China, Hong Kong</t>
  </si>
  <si>
    <t>Iran, Isl. Rep.</t>
  </si>
  <si>
    <t>Kazakhstan</t>
  </si>
  <si>
    <t>Lao PDR</t>
  </si>
  <si>
    <t>Macao, China</t>
  </si>
  <si>
    <t>Macedonia, FYR</t>
  </si>
  <si>
    <t>Palestinian A. T.</t>
  </si>
  <si>
    <t>Serbia&amp;Montenegro</t>
  </si>
  <si>
    <t>Tanzania</t>
  </si>
  <si>
    <t>Trinidad&amp;Tobago</t>
  </si>
  <si>
    <t>Number of foreign students</t>
  </si>
  <si>
    <t>Foreign students enrolled worldwide</t>
  </si>
  <si>
    <t>Foreign students enrolled in OECD countries</t>
  </si>
  <si>
    <t>International</t>
  </si>
  <si>
    <t>Foreign</t>
  </si>
  <si>
    <t>Foreign students</t>
  </si>
  <si>
    <t>International students</t>
  </si>
  <si>
    <t>2,4,5</t>
  </si>
  <si>
    <t>Other OECD countries</t>
  </si>
  <si>
    <t>Saint Lucia</t>
  </si>
  <si>
    <t>Year</t>
  </si>
  <si>
    <t>1,3,4,5</t>
  </si>
  <si>
    <t>5,7,8</t>
  </si>
  <si>
    <t>3,6,7</t>
  </si>
  <si>
    <t>3,6</t>
  </si>
  <si>
    <t>3,8</t>
  </si>
  <si>
    <t>7,8</t>
  </si>
  <si>
    <t xml:space="preserve">International mobile students enrolled as a percentage of all students (international plus domestic), foreign enrolments as a percentage of all students (foreign and national) and index of change in the number of foreign students </t>
  </si>
  <si>
    <t>Note</t>
  </si>
  <si>
    <t>Country of origin</t>
  </si>
  <si>
    <t>Tables</t>
  </si>
  <si>
    <t>Number of foreign students enrolled in tertiary education outside their country of origin, head counts</t>
  </si>
  <si>
    <t>Charts</t>
  </si>
  <si>
    <t>Rank order</t>
  </si>
  <si>
    <t>Pays</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</si>
  <si>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</si>
  <si>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</si>
  <si>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</si>
  <si>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</si>
  <si>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</si>
  <si>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</si>
  <si>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</si>
  <si>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</si>
  <si>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</si>
  <si>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</si>
  <si>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</si>
  <si>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</si>
  <si>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</si>
  <si>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</si>
  <si>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</si>
  <si>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</si>
  <si>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</si>
  <si>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</si>
  <si>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</si>
  <si>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</si>
  <si>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</si>
  <si>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</si>
  <si>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</si>
  <si>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</si>
  <si>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</si>
  <si>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</si>
  <si>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Brésil</t>
  </si>
  <si>
    <t>Chili</t>
  </si>
  <si>
    <t>Estonie</t>
  </si>
  <si>
    <t>Israël</t>
  </si>
  <si>
    <t>Fédération de Russie</t>
  </si>
  <si>
    <t>Slovénie</t>
  </si>
  <si>
    <t>Notes 
graph</t>
  </si>
  <si>
    <t>Country
&amp;Notes</t>
  </si>
  <si>
    <t>Pays
&amp;Notes</t>
  </si>
  <si>
    <t>Pays membres de l'OCDE</t>
  </si>
  <si>
    <t>Moyenne de l'OCDE</t>
  </si>
  <si>
    <t>Pays partenaires</t>
  </si>
  <si>
    <t>Chine</t>
  </si>
  <si>
    <t>ID country</t>
  </si>
  <si>
    <t>EU19 average</t>
  </si>
  <si>
    <t>Other partner countries</t>
  </si>
  <si>
    <t>Afrique du Sud</t>
  </si>
  <si>
    <t>Note in graph</t>
  </si>
  <si>
    <t>Autres pays membres de l'OCDE</t>
  </si>
  <si>
    <t>Autres pays partenaires</t>
  </si>
  <si>
    <t>Percentage of all foreign tertiary students enrolled, by destination</t>
  </si>
  <si>
    <t>Notes 
Table C2.1</t>
  </si>
  <si>
    <t>Notes 
Table C2.5</t>
  </si>
  <si>
    <t>Indicator C2: Who studies abroad and where?</t>
  </si>
  <si>
    <r>
      <rPr>
        <b/>
        <sz val="8"/>
        <rFont val="Arial"/>
        <family val="2"/>
      </rPr>
      <t>Table C2.2.</t>
    </r>
    <r>
      <rPr>
        <sz val="8"/>
        <rFont val="Arial"/>
        <family val="2"/>
      </rPr>
      <t xml:space="preserve"> </t>
    </r>
    <r>
      <rPr>
        <b/>
        <sz val="8"/>
        <rFont val="Arial"/>
        <family val="2"/>
      </rPr>
      <t>Distribution of international and foreign students in tertiary education, by country of origin (2008)</t>
    </r>
  </si>
  <si>
    <r>
      <rPr>
        <b/>
        <sz val="8"/>
        <rFont val="Arial"/>
        <family val="2"/>
      </rPr>
      <t>Table C2.3.</t>
    </r>
    <r>
      <rPr>
        <sz val="8"/>
        <rFont val="Arial"/>
        <family val="2"/>
      </rPr>
      <t xml:space="preserve"> </t>
    </r>
    <r>
      <rPr>
        <b/>
        <sz val="8"/>
        <rFont val="Arial"/>
        <family val="2"/>
      </rPr>
      <t>Citizens studying abroad in tertiary education, by country of destination (2008)</t>
    </r>
  </si>
  <si>
    <t>Table C2.5. Distribution of international and foreign students in tertiary education, by field of education (2008)</t>
  </si>
  <si>
    <t>Table C2.6. Trends in the number of foreign students enrolled outside their country of origin (2000 to 2008)</t>
  </si>
  <si>
    <t>Chart C2.1. Student mobility in tertiary education (2008)</t>
  </si>
  <si>
    <t xml:space="preserve">Chart C2.2. Distribution of foreign students in tertiary education, by country of destination (2008) </t>
  </si>
  <si>
    <t>Index of change (2008)</t>
  </si>
  <si>
    <t>© OECD 2010</t>
  </si>
  <si>
    <t>Education at a Glance 2010</t>
  </si>
  <si>
    <t>Serbia</t>
  </si>
  <si>
    <t>Hong Kong, China</t>
  </si>
  <si>
    <t>Market share, 2008</t>
  </si>
  <si>
    <t>Labels</t>
  </si>
  <si>
    <t>Bubble position</t>
  </si>
  <si>
    <t>Total number of students</t>
  </si>
  <si>
    <t>Legend</t>
  </si>
  <si>
    <t></t>
  </si>
  <si>
    <t>Vertical position</t>
  </si>
  <si>
    <t>Number of foreign students enrolled in tertiary education in a given country of destination as a percentage of all students enrolled abroad, based on head counts</t>
  </si>
  <si>
    <t>Total de l'OCDE</t>
  </si>
  <si>
    <t>Inde</t>
  </si>
  <si>
    <t>Indonésie</t>
  </si>
  <si>
    <t>Total from OECD countries</t>
  </si>
  <si>
    <t/>
  </si>
  <si>
    <t>1. Data relate to international students defined on the basis of their country of residence.
2. Year of reference 2007.</t>
  </si>
  <si>
    <t>3,4</t>
  </si>
  <si>
    <t>x(1)</t>
  </si>
  <si>
    <t>x(5)</t>
  </si>
  <si>
    <t>4,5</t>
  </si>
  <si>
    <t>Not specified</t>
  </si>
  <si>
    <t>Total not specified</t>
  </si>
  <si>
    <t>Main geographic regions</t>
  </si>
  <si>
    <t>Total from North America</t>
  </si>
  <si>
    <t>Total from all countries, 2008</t>
  </si>
  <si>
    <t>Total from all countries, 2000</t>
  </si>
  <si>
    <t>Market share, 2000</t>
  </si>
  <si>
    <t>1,4</t>
  </si>
  <si>
    <t>Total partner country destinations</t>
  </si>
  <si>
    <t>Total from all countries</t>
  </si>
  <si>
    <t>Table C2.4. Distribution of international and foreign students in tertiary education, by level and type of tertiary education (2008)</t>
  </si>
  <si>
    <t>Table C2.1. Student mobility and foreign students in tertiary education (2000, 2008)</t>
  </si>
  <si>
    <t>Index of change in the number of foreign students, total tertiary (2000 = 100)</t>
  </si>
  <si>
    <t>Moyenne de l'UE19</t>
  </si>
  <si>
    <t xml:space="preserve">
Number of international and foreign students enrolled in tertiary education from a given country of origin as a percentage of all international or foreign students in the country of destination, based on head counts</t>
  </si>
  <si>
    <t>Tertiary-type B programmes</t>
  </si>
  <si>
    <t>Tertiary-type A programmes</t>
  </si>
  <si>
    <t xml:space="preserve">     International students, by level and type of tertiary education</t>
  </si>
  <si>
    <t>2007 = 100</t>
  </si>
  <si>
    <t>2006 = 100</t>
  </si>
  <si>
    <t>2005 = 100</t>
  </si>
  <si>
    <t>2004 = 100</t>
  </si>
  <si>
    <t>2003 = 100</t>
  </si>
  <si>
    <t>2002 = 100</t>
  </si>
  <si>
    <t>2001 = 100</t>
  </si>
  <si>
    <t>2000 = 100</t>
  </si>
  <si>
    <r>
      <rPr>
        <i/>
        <sz val="8"/>
        <rFont val="Arial"/>
        <family val="2"/>
      </rPr>
      <t>Note</t>
    </r>
    <r>
      <rPr>
        <sz val="8"/>
        <rFont val="Arial"/>
        <family val="2"/>
      </rPr>
      <t>: Figures are based on the number of foreign students enrolled in OECD and partner countries reporting data to the OECD and UNESCO Institute for Statistics, in order to provide a global picture of foreign students worldwide. The coverage of these reporting countries has evolved over time, therefore missing data have been imputed wherever necessary to ensure the comparability of time series over time. Given the inclusion of UNESCO data for partner countries and the imputation of missing data, the estimates of the number of foreign students may differ from those published in previous editions of</t>
    </r>
    <r>
      <rPr>
        <i/>
        <sz val="8"/>
        <rFont val="Arial"/>
        <family val="2"/>
      </rPr>
      <t xml:space="preserve"> Education at a Glance</t>
    </r>
    <r>
      <rPr>
        <sz val="8"/>
        <rFont val="Arial"/>
        <family val="2"/>
      </rPr>
      <t xml:space="preserve">.
</t>
    </r>
    <r>
      <rPr>
        <i/>
        <sz val="8"/>
        <rFont val="Arial"/>
        <family val="2"/>
      </rPr>
      <t>Source</t>
    </r>
    <r>
      <rPr>
        <sz val="8"/>
        <rFont val="Arial"/>
        <family val="2"/>
      </rPr>
      <t>: OECD and UNESCO Institute for Statistics for most data on non-OECD countries. See Annex 3 for notes (</t>
    </r>
    <r>
      <rPr>
        <i/>
        <sz val="8"/>
        <rFont val="Arial"/>
        <family val="2"/>
      </rPr>
      <t>www.oecd.org/edu/eag2010</t>
    </r>
    <r>
      <rPr>
        <sz val="8"/>
        <rFont val="Arial"/>
        <family val="2"/>
      </rPr>
      <t>).</t>
    </r>
  </si>
  <si>
    <t xml:space="preserve">Table C2.7. (Web only) Number of foreign students in tertiary education, by country of origin and destination (2008), and market shares in international education (2000, 2008) </t>
  </si>
  <si>
    <t>Number of foreign students enrolled in tertiary education, by country of origin and country of destination, head counts, and proportions of all foreign students worldwide enrolled in each destination</t>
  </si>
  <si>
    <r>
      <t xml:space="preserve">  </t>
    </r>
    <r>
      <rPr>
        <sz val="10"/>
        <rFont val="MS Sans Serif"/>
        <family val="2"/>
      </rPr>
      <t xml:space="preserve">  of which</t>
    </r>
    <r>
      <rPr>
        <i/>
        <sz val="10"/>
        <rFont val="MS Sans Serif"/>
        <family val="2"/>
      </rPr>
      <t>, from Eastern Africa</t>
    </r>
  </si>
  <si>
    <r>
      <t xml:space="preserve">  </t>
    </r>
    <r>
      <rPr>
        <sz val="10"/>
        <rFont val="MS Sans Serif"/>
        <family val="2"/>
      </rPr>
      <t xml:space="preserve">  of which</t>
    </r>
    <r>
      <rPr>
        <i/>
        <sz val="10"/>
        <rFont val="MS Sans Serif"/>
        <family val="2"/>
      </rPr>
      <t>, from Middle Africa</t>
    </r>
  </si>
  <si>
    <r>
      <t xml:space="preserve"> </t>
    </r>
    <r>
      <rPr>
        <sz val="10"/>
        <rFont val="MS Sans Serif"/>
        <family val="2"/>
      </rPr>
      <t xml:space="preserve">   of which</t>
    </r>
    <r>
      <rPr>
        <i/>
        <sz val="10"/>
        <rFont val="MS Sans Serif"/>
        <family val="2"/>
      </rPr>
      <t>, from Northern Africa</t>
    </r>
  </si>
  <si>
    <r>
      <t xml:space="preserve">   </t>
    </r>
    <r>
      <rPr>
        <sz val="10"/>
        <rFont val="MS Sans Serif"/>
        <family val="2"/>
      </rPr>
      <t xml:space="preserve"> of which</t>
    </r>
    <r>
      <rPr>
        <i/>
        <sz val="10"/>
        <rFont val="MS Sans Serif"/>
        <family val="2"/>
      </rPr>
      <t>, from Southern Africa</t>
    </r>
  </si>
  <si>
    <r>
      <t xml:space="preserve">    </t>
    </r>
    <r>
      <rPr>
        <sz val="10"/>
        <rFont val="MS Sans Serif"/>
        <family val="2"/>
      </rPr>
      <t>of which</t>
    </r>
    <r>
      <rPr>
        <i/>
        <sz val="10"/>
        <rFont val="MS Sans Serif"/>
        <family val="2"/>
      </rPr>
      <t>, from Western Africa</t>
    </r>
  </si>
  <si>
    <r>
      <t xml:space="preserve">    </t>
    </r>
    <r>
      <rPr>
        <sz val="10"/>
        <rFont val="MS Sans Serif"/>
        <family val="2"/>
      </rPr>
      <t>of which</t>
    </r>
    <r>
      <rPr>
        <i/>
        <sz val="10"/>
        <rFont val="MS Sans Serif"/>
        <family val="2"/>
      </rPr>
      <t>, from Eastern Asia</t>
    </r>
  </si>
  <si>
    <r>
      <t xml:space="preserve">   </t>
    </r>
    <r>
      <rPr>
        <sz val="10"/>
        <rFont val="MS Sans Serif"/>
        <family val="2"/>
      </rPr>
      <t xml:space="preserve"> of which</t>
    </r>
    <r>
      <rPr>
        <i/>
        <sz val="10"/>
        <rFont val="MS Sans Serif"/>
        <family val="2"/>
      </rPr>
      <t>, from South-central Asia</t>
    </r>
  </si>
  <si>
    <r>
      <t xml:space="preserve">   </t>
    </r>
    <r>
      <rPr>
        <sz val="10"/>
        <rFont val="MS Sans Serif"/>
        <family val="2"/>
      </rPr>
      <t xml:space="preserve"> of which</t>
    </r>
    <r>
      <rPr>
        <i/>
        <sz val="10"/>
        <rFont val="MS Sans Serif"/>
        <family val="2"/>
      </rPr>
      <t>, from South-eastern Asia</t>
    </r>
  </si>
  <si>
    <r>
      <t xml:space="preserve">    </t>
    </r>
    <r>
      <rPr>
        <sz val="10"/>
        <rFont val="MS Sans Serif"/>
        <family val="2"/>
      </rPr>
      <t>of which</t>
    </r>
    <r>
      <rPr>
        <i/>
        <sz val="10"/>
        <rFont val="MS Sans Serif"/>
        <family val="2"/>
      </rPr>
      <t>, from Western Asia</t>
    </r>
  </si>
  <si>
    <r>
      <t xml:space="preserve">   </t>
    </r>
    <r>
      <rPr>
        <sz val="10"/>
        <rFont val="MS Sans Serif"/>
        <family val="2"/>
      </rPr>
      <t>of which</t>
    </r>
    <r>
      <rPr>
        <i/>
        <sz val="10"/>
        <rFont val="MS Sans Serif"/>
        <family val="2"/>
      </rPr>
      <t>, from EU19 countries</t>
    </r>
  </si>
  <si>
    <r>
      <t xml:space="preserve">   </t>
    </r>
    <r>
      <rPr>
        <sz val="10"/>
        <rFont val="MS Sans Serif"/>
        <family val="2"/>
      </rPr>
      <t xml:space="preserve"> of which</t>
    </r>
    <r>
      <rPr>
        <i/>
        <sz val="10"/>
        <rFont val="MS Sans Serif"/>
        <family val="2"/>
      </rPr>
      <t>, from Eastern Europe</t>
    </r>
  </si>
  <si>
    <r>
      <t xml:space="preserve">   </t>
    </r>
    <r>
      <rPr>
        <sz val="10"/>
        <rFont val="MS Sans Serif"/>
        <family val="2"/>
      </rPr>
      <t xml:space="preserve"> of which</t>
    </r>
    <r>
      <rPr>
        <i/>
        <sz val="10"/>
        <rFont val="MS Sans Serif"/>
        <family val="2"/>
      </rPr>
      <t>, from Northern Europe</t>
    </r>
  </si>
  <si>
    <r>
      <t xml:space="preserve">  </t>
    </r>
    <r>
      <rPr>
        <sz val="10"/>
        <rFont val="MS Sans Serif"/>
        <family val="2"/>
      </rPr>
      <t xml:space="preserve">  of which</t>
    </r>
    <r>
      <rPr>
        <i/>
        <sz val="10"/>
        <rFont val="MS Sans Serif"/>
        <family val="2"/>
      </rPr>
      <t>, from Southern Europe</t>
    </r>
  </si>
  <si>
    <r>
      <t xml:space="preserve">  </t>
    </r>
    <r>
      <rPr>
        <sz val="10"/>
        <rFont val="MS Sans Serif"/>
        <family val="2"/>
      </rPr>
      <t xml:space="preserve">  of which</t>
    </r>
    <r>
      <rPr>
        <i/>
        <sz val="10"/>
        <rFont val="MS Sans Serif"/>
        <family val="2"/>
      </rPr>
      <t>, from Western Europe</t>
    </r>
  </si>
  <si>
    <r>
      <t xml:space="preserve">    </t>
    </r>
    <r>
      <rPr>
        <sz val="10"/>
        <rFont val="MS Sans Serif"/>
        <family val="2"/>
      </rPr>
      <t>of which</t>
    </r>
    <r>
      <rPr>
        <i/>
        <sz val="10"/>
        <rFont val="MS Sans Serif"/>
        <family val="2"/>
      </rPr>
      <t>, from Australia and New Zealand</t>
    </r>
  </si>
  <si>
    <r>
      <t xml:space="preserve">    </t>
    </r>
    <r>
      <rPr>
        <sz val="10"/>
        <rFont val="MS Sans Serif"/>
        <family val="2"/>
      </rPr>
      <t>of which</t>
    </r>
    <r>
      <rPr>
        <i/>
        <sz val="10"/>
        <rFont val="MS Sans Serif"/>
        <family val="2"/>
      </rPr>
      <t>, from Melanesia, Micronesia and Polynesia</t>
    </r>
  </si>
  <si>
    <r>
      <t xml:space="preserve">    </t>
    </r>
    <r>
      <rPr>
        <sz val="10"/>
        <rFont val="MS Sans Serif"/>
        <family val="2"/>
      </rPr>
      <t>of which</t>
    </r>
    <r>
      <rPr>
        <i/>
        <sz val="10"/>
        <rFont val="MS Sans Serif"/>
        <family val="2"/>
      </rPr>
      <t>, from the Caribbean</t>
    </r>
  </si>
  <si>
    <r>
      <t xml:space="preserve">    </t>
    </r>
    <r>
      <rPr>
        <sz val="10"/>
        <rFont val="MS Sans Serif"/>
        <family val="2"/>
      </rPr>
      <t>of which</t>
    </r>
    <r>
      <rPr>
        <i/>
        <sz val="10"/>
        <rFont val="MS Sans Serif"/>
        <family val="2"/>
      </rPr>
      <t>, from Central America</t>
    </r>
  </si>
  <si>
    <r>
      <t xml:space="preserve">   </t>
    </r>
    <r>
      <rPr>
        <sz val="10"/>
        <rFont val="MS Sans Serif"/>
        <family val="2"/>
      </rPr>
      <t xml:space="preserve"> of which</t>
    </r>
    <r>
      <rPr>
        <i/>
        <sz val="10"/>
        <rFont val="MS Sans Serif"/>
        <family val="2"/>
      </rPr>
      <t>, from South America</t>
    </r>
  </si>
  <si>
    <r>
      <rPr>
        <i/>
        <sz val="8"/>
        <rFont val="Arial"/>
        <family val="2"/>
      </rPr>
      <t>Note</t>
    </r>
    <r>
      <rPr>
        <sz val="8"/>
        <rFont val="Arial"/>
        <family val="2"/>
      </rPr>
      <t xml:space="preserve">: The proportion of students abroad is based only on the total of students enrolled in countries reporting data to the OECD and UNESCO Institute for Statistics.
1. Excludes tertiary-type B programmes.
2. Excludes data for social advancement education.
3. Reference year 2007.
4. Excludes private institutions.
5. Excludes advanced research programmes.
6. Excludes part-time students.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</si>
  <si>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Percentage of foreign tertiary students reported to the OECD who are enrolled in each country of destination</t>
  </si>
  <si>
    <r>
      <t>See Annex 3 for notes (</t>
    </r>
    <r>
      <rPr>
        <i/>
        <sz val="11"/>
        <color indexed="8"/>
        <rFont val="Calibri"/>
        <family val="2"/>
      </rPr>
      <t>www.oecd.org/edu/eag2010</t>
    </r>
    <r>
      <rPr>
        <sz val="11"/>
        <color indexed="8"/>
        <rFont val="Calibri"/>
        <family val="2"/>
      </rPr>
      <t xml:space="preserve">). </t>
    </r>
  </si>
  <si>
    <t>Étiquettes</t>
  </si>
  <si>
    <t xml:space="preserve">Chart C2.3. Trends in international education market shares (2000, 2008) </t>
  </si>
  <si>
    <t>Chart C2.4. Distribution of international students, by field of education (2008)</t>
  </si>
  <si>
    <t>Box C2.1. Long-term growth in the number of students enrolled outside their country of citizenship</t>
  </si>
  <si>
    <r>
      <rPr>
        <i/>
        <sz val="10"/>
        <color indexed="8"/>
        <rFont val="Arial"/>
        <family val="2"/>
      </rPr>
      <t>Source</t>
    </r>
    <r>
      <rPr>
        <sz val="10"/>
        <color indexed="8"/>
        <rFont val="Arial"/>
        <family val="0"/>
      </rPr>
      <t>: OECD and UNESCO Institute for Statistics.</t>
    </r>
  </si>
  <si>
    <t xml:space="preserve">Data on foreign enrolment worldwide comes from both the OECD and the UNESCO Institute for Statistics (UIS). UIS provided the data on all countries for 1975-95 and most of the partner countries for 2000 and 2008. The OECD provided the data on OECD countries and the other partner countries in 2000 and 2008. Both sources use similar definitions, thus making their combination possible. Missing data were imputed with the closest data reports to ensure that breaks in data coverage do not result in breaks in time series. </t>
  </si>
  <si>
    <t>3, 4</t>
  </si>
  <si>
    <t>4, 5</t>
  </si>
  <si>
    <r>
      <t xml:space="preserve">    of which</t>
    </r>
    <r>
      <rPr>
        <sz val="8"/>
        <rFont val="Arial"/>
        <family val="2"/>
      </rPr>
      <t>, from EU19 countries</t>
    </r>
  </si>
  <si>
    <t xml:space="preserve">    International students, by field of education</t>
  </si>
  <si>
    <r>
      <t>Source:</t>
    </r>
    <r>
      <rPr>
        <sz val="11"/>
        <color indexed="8"/>
        <rFont val="Calibri"/>
        <family val="2"/>
      </rPr>
      <t xml:space="preserve"> OECD and UNESCO Institute for Statistics for most data on partner countries. Table C2.7 (available on line at the link below).</t>
    </r>
  </si>
  <si>
    <r>
      <rPr>
        <i/>
        <sz val="11"/>
        <color indexed="8"/>
        <rFont val="Calibri"/>
        <family val="2"/>
      </rPr>
      <t>Source</t>
    </r>
    <r>
      <rPr>
        <sz val="11"/>
        <color indexed="8"/>
        <rFont val="Calibri"/>
        <family val="2"/>
      </rPr>
      <t>: OECD and UNESCO Institute for Statistics for most data on partner countries. Table C2.7 (available on line at the link below). See Annex 3 for notes (</t>
    </r>
    <r>
      <rPr>
        <i/>
        <sz val="11"/>
        <color indexed="8"/>
        <rFont val="Calibri"/>
        <family val="2"/>
      </rPr>
      <t>www.oecd.org/edu/eag2010</t>
    </r>
    <r>
      <rPr>
        <sz val="11"/>
        <color indexed="8"/>
        <rFont val="Calibri"/>
        <family val="2"/>
      </rPr>
      <t xml:space="preserve">). </t>
    </r>
  </si>
  <si>
    <r>
      <t>Countries are ranked in descending order of 2008 market shares.</t>
    </r>
    <r>
      <rPr>
        <sz val="10"/>
        <rFont val="Calibri"/>
        <family val="2"/>
      </rPr>
      <t xml:space="preserve"> </t>
    </r>
  </si>
  <si>
    <t>This chart shows the percentage of international students in tertiary enrolments.</t>
  </si>
  <si>
    <r>
      <t xml:space="preserve">1. Excludes tertiary-type B programmes.
2. Excludes advanced research programmes.
3. Year of reference 2007.
4. Excludes data for social advancement education.
5. Data on foreign students are not comparable with data on international students and are therefore presented separately.
</t>
    </r>
    <r>
      <rPr>
        <i/>
        <sz val="8"/>
        <color indexed="8"/>
        <rFont val="Arial"/>
        <family val="2"/>
      </rPr>
      <t>Countries are ranked in descending order of the proportion of students enrolled in sciences, agriculture, engineering, manufacturing and construction.</t>
    </r>
    <r>
      <rPr>
        <sz val="8"/>
        <color indexed="8"/>
        <rFont val="Arial"/>
        <family val="2"/>
      </rPr>
      <t xml:space="preserve">
</t>
    </r>
    <r>
      <rPr>
        <i/>
        <sz val="8"/>
        <color indexed="8"/>
        <rFont val="Arial"/>
        <family val="2"/>
      </rPr>
      <t>Source</t>
    </r>
    <r>
      <rPr>
        <sz val="8"/>
        <color indexed="8"/>
        <rFont val="Arial"/>
        <family val="2"/>
      </rPr>
      <t>: OECD. Table C2.5. See Annex 3 for notes (</t>
    </r>
    <r>
      <rPr>
        <i/>
        <sz val="8"/>
        <color indexed="8"/>
        <rFont val="Arial"/>
        <family val="2"/>
      </rPr>
      <t>www.oecd.org/edu/eag2010</t>
    </r>
    <r>
      <rPr>
        <sz val="8"/>
        <color indexed="8"/>
        <rFont val="Arial"/>
        <family val="2"/>
      </rPr>
      <t xml:space="preserve">).
</t>
    </r>
  </si>
  <si>
    <t>Partner country</t>
  </si>
  <si>
    <t xml:space="preserve">Growth in internationalisation of tertiary education (1975-2008, in millions)
</t>
  </si>
  <si>
    <r>
      <t>Note</t>
    </r>
    <r>
      <rPr>
        <sz val="8"/>
        <rFont val="Arial"/>
        <family val="2"/>
      </rPr>
      <t>: The proportion of students abroad is based only on the total of students enrolled in countries reporting data to the OECD and UNESCO Institute for Statistics.</t>
    </r>
    <r>
      <rPr>
        <i/>
        <sz val="8"/>
        <rFont val="Arial"/>
        <family val="2"/>
      </rPr>
      <t xml:space="preserve">
</t>
    </r>
    <r>
      <rPr>
        <sz val="8"/>
        <rFont val="Arial"/>
        <family val="2"/>
      </rPr>
      <t xml:space="preserve">1. Excludes tertiary-type B programmes.
2. Excludes data for social advancement education.
3. Year of reference 2007.
4. Excludes private institutions.
5. Excludes advanced research programmes.
6. Excludes part-time students.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</si>
  <si>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     Foreign students, by level and type of tertiary education</t>
    </r>
    <r>
      <rPr>
        <b/>
        <vertAlign val="superscript"/>
        <sz val="8"/>
        <color indexed="10"/>
        <rFont val="Arial"/>
        <family val="2"/>
      </rPr>
      <t>7</t>
    </r>
  </si>
  <si>
    <r>
      <t xml:space="preserve">1. Excludes tertiary-type B programmes.
2. Excludes data for social advancement education.
3. Year of reference 2007.
4. Excludes advanced research programmes.
5. Foreign students are defined on the basis of their country of citizenship; these data are not comparable with data on international students and are therefore presented separately in the table and chart.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</si>
  <si>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Student mobility - i.e. international students who travelled to a country different from their own for the purpose of tertiary study - ranges from below 1% to more than 20% of tertiary enrolments. International students are most numerous in tertiary enrolments in Australia, Austria, New Zealand, Switzerland and the United Kingdom.</t>
    </r>
    <r>
      <rPr>
        <i/>
        <sz val="8"/>
        <rFont val="Arial"/>
        <family val="2"/>
      </rPr>
      <t xml:space="preserve">
Note</t>
    </r>
    <r>
      <rPr>
        <sz val="8"/>
        <rFont val="Arial"/>
        <family val="2"/>
      </rPr>
      <t xml:space="preserve">: The data presented in this chart are not comparable with data on foreign students in tertiary education presented in pre-2006 editions of </t>
    </r>
    <r>
      <rPr>
        <i/>
        <sz val="8"/>
        <rFont val="Arial"/>
        <family val="2"/>
      </rPr>
      <t>Education at a Glance</t>
    </r>
    <r>
      <rPr>
        <sz val="8"/>
        <rFont val="Arial"/>
        <family val="2"/>
      </rPr>
      <t xml:space="preserve"> or elsewhere in this chapter.
1. Year of reference 2007.
</t>
    </r>
    <r>
      <rPr>
        <i/>
        <sz val="8"/>
        <rFont val="Arial"/>
        <family val="2"/>
      </rPr>
      <t>Countries are ranked in descending order of the percentage of international students in tertiary education.
Source</t>
    </r>
    <r>
      <rPr>
        <sz val="8"/>
        <rFont val="Arial"/>
        <family val="2"/>
      </rPr>
      <t>: OECD. Table C2.1. See Annex 3 for notes (</t>
    </r>
    <r>
      <rPr>
        <i/>
        <sz val="8"/>
        <rFont val="Arial"/>
        <family val="2"/>
      </rPr>
      <t>www.oecd.org/edu/eag2010</t>
    </r>
    <r>
      <rPr>
        <sz val="8"/>
        <rFont val="Arial"/>
        <family val="2"/>
      </rPr>
      <t>).</t>
    </r>
    <r>
      <rPr>
        <i/>
        <sz val="8"/>
        <rFont val="Arial"/>
        <family val="2"/>
      </rPr>
      <t xml:space="preserve">
</t>
    </r>
  </si>
  <si>
    <t>2,3</t>
  </si>
  <si>
    <t>1, 2</t>
  </si>
  <si>
    <t>3, 5</t>
  </si>
  <si>
    <t>5, 6</t>
  </si>
  <si>
    <t>2, 4, 5</t>
  </si>
  <si>
    <t>The table shows for each country the proportion of students studying abroad in tertiary education in a given country of destination.
Reading the second column: 6.1% of Czech citizens enrolled in tertiary education abroad study in Austria, 15.9% of Italian citizens enrolled in tertiary education abroad study in Austria, etc.
Reading the first row: 2.9% of Australian citizens enrolled in tertiary education abroad study in France, 27.9% of Australian citizens enrolled in tertiary education abroad study in New Zealand, etc.</t>
  </si>
  <si>
    <t xml:space="preserve">Reading the first column: 20.6% of all students in tertiary education in Australia are international students and 14.1% of all students in tertiary education in Switzerland are international students. 
Reading the fifth column: 23.6% of all students in tertiary education in Australia are not Australian citizens, and 20.3% of all students in tertiary education in Switzerland are not Swiss citizens. </t>
  </si>
  <si>
    <r>
      <t xml:space="preserve">     Foreign students, by field of education</t>
    </r>
    <r>
      <rPr>
        <i/>
        <vertAlign val="superscript"/>
        <sz val="8"/>
        <rFont val="Arial"/>
        <family val="2"/>
      </rPr>
      <t>5</t>
    </r>
  </si>
  <si>
    <r>
      <t>The table shows for each country the proportion of international students in tertiary education who are residents of or had their prior education in a given country of origin. When data on student mobility are not available, the table shows the proportion of foreign students in tertiary education that have citizenship of a given country of origin</t>
    </r>
    <r>
      <rPr>
        <sz val="8"/>
        <rFont val="Arial"/>
        <family val="2"/>
      </rPr>
      <t>.</t>
    </r>
    <r>
      <rPr>
        <i/>
        <sz val="8"/>
        <rFont val="Arial"/>
        <family val="2"/>
      </rPr>
      <t xml:space="preserve"> 
Reading the second column</t>
    </r>
    <r>
      <rPr>
        <sz val="8"/>
        <rFont val="Arial"/>
        <family val="2"/>
      </rPr>
      <t xml:space="preserve">: 0.7% of international tertiary students in Canada come from Germany, 0.1% of international tertiary students in Canada come from Greece, etc.
</t>
    </r>
    <r>
      <rPr>
        <i/>
        <sz val="8"/>
        <rFont val="Arial"/>
        <family val="2"/>
      </rPr>
      <t>Reading the sixth column:</t>
    </r>
    <r>
      <rPr>
        <sz val="8"/>
        <rFont val="Arial"/>
        <family val="2"/>
      </rPr>
      <t xml:space="preserve"> 3.7% of international tertiary students in Ireland come from Germany, 0.4% of international tertiary students in Ireland come from Greece, etc.
</t>
    </r>
    <r>
      <rPr>
        <i/>
        <sz val="8"/>
        <rFont val="Arial"/>
        <family val="2"/>
      </rPr>
      <t>Reading the 16th column:</t>
    </r>
    <r>
      <rPr>
        <sz val="8"/>
        <rFont val="Arial"/>
        <family val="2"/>
      </rPr>
      <t xml:space="preserve"> 32.7% of foreign tertiary students in Austria are German citizens, 0.6% of foreign tertiary students in Austria are Greek citizens, etc. </t>
    </r>
  </si>
  <si>
    <r>
      <t xml:space="preserve">1. Year of reference 2007.
2. Excludes private institutions.
3. Excludes tertiary-type B programmes.
4. Excludes advanced research programmes.
5. Foreign students are defined on the basis of their country of citizenship; these data are not comparable with data on international students and are therefore presented separately in the table.
6. Excludes data for social advancement education.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</si>
  <si>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Based on the number of registrations, not head-counts. 
2. Excludes data for social advancement education.
3. Reference year 2007. 
4. Excludes private institutions.
5. Excludes advanced research programmes.
6. Excludes tertiary-type B programmes.
7. Foreign students are defined on the basis of their country of citizenship, these data are not comparable with data on international students and are therefore presented separately in the table.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</si>
  <si>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Excludes data for social advancement education.
2. Year of reference 2007 instead of 2008.
3. Excludes private institutions.
4. Percentage in total tertiary underestimated because of the exclusion of certain programmes.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</si>
  <si>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</si>
  <si>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C2</t>
  </si>
  <si>
    <t>Version 1 - Last updated: 06-Sep-2010</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</si>
</sst>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_(* #,##0_);_(* \(#,##0\);_(* &quot;-&quot;??_);_(@_)"/>
    <numFmt numFmtId="180" formatCode="General_)"/>
    <numFmt numFmtId="181" formatCode="_(* #,##0.0_);_(* \(#,##0.0\);_(* &quot;-&quot;??_);_(@_)"/>
    <numFmt numFmtId="182" formatCode="#,##0.0"/>
    <numFmt numFmtId="183" formatCode="0.0000"/>
    <numFmt numFmtId="184" formatCode="0.0\ \ \ \ \ ;@\ \ \ \ \ "/>
    <numFmt numFmtId="185" formatCode="0.00\ \ \ \ \ ;@\ \ \ \ \ "/>
    <numFmt numFmtId="186" formatCode="0\ \ \ \ \ ;@\ \ \ \ \ "/>
    <numFmt numFmtId="187" formatCode="0.0\ \ ;@\ \ "/>
    <numFmt numFmtId="188" formatCode="#,##0.000"/>
    <numFmt numFmtId="189" formatCode="#,##0.0000"/>
    <numFmt numFmtId="190" formatCode="0.000"/>
    <numFmt numFmtId="191" formatCode="0\ \ ;@\ "/>
    <numFmt numFmtId="192" formatCode="0\ \ ;@\ \ "/>
    <numFmt numFmtId="193" formatCode="0.00\ \ ;@\ "/>
    <numFmt numFmtId="194" formatCode="0.0\ \ ;@\ "/>
    <numFmt numFmtId="195" formatCode="0;[Red]0"/>
    <numFmt numFmtId="196" formatCode="#,##0;[Red]#,##0"/>
    <numFmt numFmtId="197" formatCode="0.0%"/>
    <numFmt numFmtId="198" formatCode="0.000000000"/>
    <numFmt numFmtId="199" formatCode="0.00000000"/>
    <numFmt numFmtId="200" formatCode="0.0000000"/>
    <numFmt numFmtId="201" formatCode="0.000000"/>
    <numFmt numFmtId="202" formatCode="0.00000"/>
    <numFmt numFmtId="203" formatCode="#,##0.00000"/>
    <numFmt numFmtId="204" formatCode="#,##0.000000"/>
    <numFmt numFmtId="205" formatCode="&quot;Yes&quot;;&quot;Yes&quot;;&quot;No&quot;"/>
    <numFmt numFmtId="206" formatCode="&quot;True&quot;;&quot;True&quot;;&quot;False&quot;"/>
    <numFmt numFmtId="207" formatCode="&quot;On&quot;;&quot;On&quot;;&quot;Off&quot;"/>
    <numFmt numFmtId="208" formatCode="[$€-2]\ #,##0.00_);[Red]\([$€-2]\ #,##0.00\)"/>
    <numFmt numFmtId="209" formatCode="[=0]0.0\ \ ;[&lt;0.05]\ \ &quot;n.  &quot;;0.0\ \ ;@\ \ "/>
    <numFmt numFmtId="210" formatCode="_(* #,##0.000_);_(* \(#,##0.000\);_(* &quot;-&quot;??_);_(@_)"/>
    <numFmt numFmtId="211" formatCode="[&lt;0.05]\ \ &quot;n.  &quot;;0.0\ \ ;@\ \ "/>
    <numFmt numFmtId="212" formatCode="[Blue][&lt;0.05]\ \ &quot;n.  &quot;;0.0\ \ ;@\ \ "/>
    <numFmt numFmtId="213" formatCode="[Blue][&lt;0.05]\ \ &quot;n  &quot;;0.0\ \ ;@\ \ "/>
    <numFmt numFmtId="214" formatCode="[Blue][&lt;0.05]\ \ &quot;n   &quot;;0.0\ \ \ ;@\ \ "/>
    <numFmt numFmtId="215" formatCode="[Blue][&lt;0.05]\ \ &quot;n   &quot;;###\ ###\ ##0\ \ \ ;@\ \ "/>
    <numFmt numFmtId="216" formatCode="0.0\ \ \ ;@"/>
    <numFmt numFmtId="217" formatCode="\(#\)"/>
    <numFmt numFmtId="218" formatCode="###\ ###\ ##0"/>
    <numFmt numFmtId="219" formatCode="#\ ###\ ##0"/>
  </numFmts>
  <fonts count="109">
    <font>
      <sz val="10"/>
      <color indexed="8"/>
      <name val="Arial"/>
      <family val="0"/>
    </font>
    <font>
      <sz val="8"/>
      <name val="Arial"/>
      <family val="2"/>
    </font>
    <font>
      <b/>
      <sz val="10"/>
      <color indexed="8"/>
      <name val="Arial"/>
      <family val="2"/>
    </font>
    <font>
      <b/>
      <sz val="8"/>
      <color indexed="8"/>
      <name val="MS Sans Serif"/>
      <family val="2"/>
    </font>
    <font>
      <sz val="8"/>
      <name val="MS Sans Serif"/>
      <family val="2"/>
    </font>
    <font>
      <sz val="10"/>
      <name val="Arial"/>
      <family val="2"/>
    </font>
    <font>
      <b/>
      <sz val="8"/>
      <name val="MS Sans Serif"/>
      <family val="2"/>
    </font>
    <font>
      <i/>
      <sz val="8"/>
      <name val="MS Sans Serif"/>
      <family val="2"/>
    </font>
    <font>
      <sz val="8"/>
      <name val="Tahoma"/>
      <family val="2"/>
    </font>
    <font>
      <b/>
      <sz val="8"/>
      <name val="Tahoma"/>
      <family val="2"/>
    </font>
    <font>
      <b/>
      <sz val="8"/>
      <name val="Arial"/>
      <family val="2"/>
    </font>
    <font>
      <i/>
      <sz val="8"/>
      <name val="Arial"/>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u val="single"/>
      <sz val="10"/>
      <color indexed="14"/>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10"/>
      <color indexed="12"/>
      <name val="MS Sans Serif"/>
      <family val="2"/>
    </font>
    <font>
      <b/>
      <sz val="10"/>
      <name val="Arial"/>
      <family val="2"/>
    </font>
    <font>
      <b/>
      <sz val="8.5"/>
      <color indexed="8"/>
      <name val="MS Sans Serif"/>
      <family val="2"/>
    </font>
    <font>
      <b/>
      <u val="single"/>
      <sz val="10"/>
      <color indexed="8"/>
      <name val="MS Sans Serif"/>
      <family val="2"/>
    </font>
    <font>
      <sz val="7.5"/>
      <color indexed="8"/>
      <name val="MS Sans Serif"/>
      <family val="2"/>
    </font>
    <font>
      <sz val="10"/>
      <name val="MS Sans Serif"/>
      <family val="2"/>
    </font>
    <font>
      <b/>
      <i/>
      <sz val="10"/>
      <color indexed="8"/>
      <name val="Arial"/>
      <family val="2"/>
    </font>
    <font>
      <b/>
      <sz val="10"/>
      <name val="MS Sans Serif"/>
      <family val="2"/>
    </font>
    <font>
      <i/>
      <sz val="8.5"/>
      <name val="MS Sans Serif"/>
      <family val="2"/>
    </font>
    <font>
      <sz val="7.2"/>
      <name val="MS Sans Serif"/>
      <family val="2"/>
    </font>
    <font>
      <i/>
      <sz val="7.2"/>
      <name val="MS Sans Serif"/>
      <family val="2"/>
    </font>
    <font>
      <i/>
      <vertAlign val="superscript"/>
      <sz val="8"/>
      <name val="Arial"/>
      <family val="2"/>
    </font>
    <font>
      <b/>
      <sz val="8"/>
      <color indexed="8"/>
      <name val="Arial"/>
      <family val="2"/>
    </font>
    <font>
      <b/>
      <i/>
      <sz val="8"/>
      <name val="Arial"/>
      <family val="2"/>
    </font>
    <font>
      <b/>
      <sz val="14"/>
      <name val="Helv"/>
      <family val="0"/>
    </font>
    <font>
      <b/>
      <sz val="12"/>
      <name val="Helv"/>
      <family val="0"/>
    </font>
    <font>
      <i/>
      <sz val="10"/>
      <name val="Arial"/>
      <family val="2"/>
    </font>
    <font>
      <sz val="8.5"/>
      <name val="MS Sans Serif"/>
      <family val="2"/>
    </font>
    <font>
      <b/>
      <i/>
      <sz val="10"/>
      <name val="Arial"/>
      <family val="2"/>
    </font>
    <font>
      <i/>
      <sz val="10"/>
      <name val="MS Sans Serif"/>
      <family val="2"/>
    </font>
    <font>
      <sz val="11"/>
      <name val="Calibri"/>
      <family val="2"/>
    </font>
    <font>
      <sz val="11"/>
      <color indexed="8"/>
      <name val="Calibri"/>
      <family val="2"/>
    </font>
    <font>
      <i/>
      <sz val="11"/>
      <color indexed="8"/>
      <name val="Calibri"/>
      <family val="2"/>
    </font>
    <font>
      <i/>
      <sz val="8"/>
      <color indexed="8"/>
      <name val="Arial"/>
      <family val="2"/>
    </font>
    <font>
      <i/>
      <sz val="10"/>
      <color indexed="8"/>
      <name val="Arial"/>
      <family val="2"/>
    </font>
    <font>
      <i/>
      <sz val="11"/>
      <name val="Calibri"/>
      <family val="2"/>
    </font>
    <font>
      <sz val="10"/>
      <name val="Calibri"/>
      <family val="2"/>
    </font>
    <font>
      <b/>
      <vertAlign val="superscript"/>
      <sz val="8"/>
      <color indexed="10"/>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sz val="8"/>
      <color indexed="10"/>
      <name val="Arial"/>
      <family val="2"/>
    </font>
    <font>
      <b/>
      <sz val="12"/>
      <color indexed="8"/>
      <name val="Arial"/>
      <family val="2"/>
    </font>
    <font>
      <sz val="9.25"/>
      <color indexed="8"/>
      <name val="MS Sans Serif"/>
      <family val="0"/>
    </font>
    <font>
      <b/>
      <sz val="12"/>
      <color indexed="8"/>
      <name val="MS Sans Serif"/>
      <family val="0"/>
    </font>
    <font>
      <i/>
      <sz val="10"/>
      <color indexed="8"/>
      <name val="Calibri"/>
      <family val="0"/>
    </font>
    <font>
      <sz val="10"/>
      <color indexed="8"/>
      <name val="Calibri"/>
      <family val="0"/>
    </font>
    <font>
      <sz val="8"/>
      <color indexed="8"/>
      <name val="Calibri"/>
      <family val="0"/>
    </font>
    <font>
      <i/>
      <sz val="8"/>
      <color indexed="8"/>
      <name val="MS Sans Serif"/>
      <family val="0"/>
    </font>
    <font>
      <b/>
      <sz val="11"/>
      <color indexed="8"/>
      <name val="Calibri"/>
      <family val="0"/>
    </font>
    <font>
      <b/>
      <sz val="12"/>
      <color indexed="8"/>
      <name val="Calibri"/>
      <family val="0"/>
    </font>
    <font>
      <sz val="12"/>
      <color indexed="8"/>
      <name val="Calibri"/>
      <family val="0"/>
    </font>
    <font>
      <i/>
      <sz val="12"/>
      <color indexed="8"/>
      <name val="Calibri"/>
      <family val="0"/>
    </font>
    <font>
      <sz val="7.75"/>
      <color indexed="8"/>
      <name val="Calibri"/>
      <family val="0"/>
    </font>
    <font>
      <sz val="9.5"/>
      <color indexed="8"/>
      <name val="MS Sans Serif"/>
      <family val="0"/>
    </font>
    <font>
      <sz val="2.65"/>
      <color indexed="8"/>
      <name val="Arial"/>
      <family val="0"/>
    </font>
    <font>
      <sz val="5.2"/>
      <color indexed="8"/>
      <name val="Arial"/>
      <family val="0"/>
    </font>
    <font>
      <i/>
      <sz val="8.5"/>
      <color indexed="8"/>
      <name val="MS Sans Serif"/>
      <family val="0"/>
    </font>
    <font>
      <i/>
      <sz val="11"/>
      <color indexed="8"/>
      <name val="Arial"/>
      <family val="0"/>
    </font>
    <font>
      <b/>
      <sz val="9"/>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sz val="8"/>
      <color theme="1"/>
      <name val="Arial"/>
      <family val="2"/>
    </font>
    <font>
      <b/>
      <sz val="12"/>
      <color rgb="FF000000"/>
      <name val="Arial"/>
      <family val="2"/>
    </font>
    <font>
      <i/>
      <sz val="10"/>
      <color rgb="FF00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
      <patternFill patternType="solid">
        <fgColor rgb="FF92D050"/>
        <bgColor indexed="64"/>
      </patternFill>
    </fill>
    <fill>
      <patternFill patternType="solid">
        <fgColor indexed="13"/>
        <bgColor indexed="64"/>
      </patternFill>
    </fill>
    <fill>
      <patternFill patternType="solid">
        <fgColor indexed="15"/>
        <bgColor indexed="64"/>
      </patternFill>
    </fill>
    <fill>
      <patternFill patternType="solid">
        <fgColor rgb="FFFF00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00"/>
        <bgColor indexed="64"/>
      </patternFill>
    </fill>
    <fill>
      <patternFill patternType="solid">
        <fgColor indexed="43"/>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3" tint="0.7999799847602844"/>
        <bgColor indexed="64"/>
      </patternFill>
    </fill>
  </fills>
  <borders count="32">
    <border>
      <left/>
      <right/>
      <top/>
      <bottom/>
      <diagonal/>
    </border>
    <border>
      <left style="double"/>
      <right style="double"/>
      <top style="double"/>
      <bottom style="double"/>
    </border>
    <border>
      <left style="thick"/>
      <right style="thick"/>
      <top>
        <color indexed="63"/>
      </top>
      <bottom>
        <color indexed="6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ck">
        <color indexed="63"/>
      </top>
      <bottom>
        <color indexed="63"/>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border>
    <border>
      <left style="medium"/>
      <right style="thin"/>
      <top/>
      <bottom/>
    </border>
    <border>
      <left>
        <color indexed="63"/>
      </left>
      <right>
        <color indexed="63"/>
      </right>
      <top style="thin"/>
      <bottom>
        <color indexed="63"/>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1" fillId="27" borderId="1">
      <alignment/>
      <protection/>
    </xf>
    <xf numFmtId="0" fontId="3" fillId="28" borderId="2">
      <alignment horizontal="right" vertical="top" wrapText="1"/>
      <protection/>
    </xf>
    <xf numFmtId="0" fontId="12" fillId="0" borderId="0">
      <alignment/>
      <protection/>
    </xf>
    <xf numFmtId="0" fontId="91" fillId="29" borderId="3" applyNumberFormat="0" applyAlignment="0" applyProtection="0"/>
    <xf numFmtId="0" fontId="1" fillId="0" borderId="4">
      <alignment/>
      <protection/>
    </xf>
    <xf numFmtId="0" fontId="92" fillId="30" borderId="5" applyNumberFormat="0" applyAlignment="0" applyProtection="0"/>
    <xf numFmtId="0" fontId="13" fillId="31" borderId="6">
      <alignment horizontal="left" vertical="top" wrapText="1"/>
      <protection/>
    </xf>
    <xf numFmtId="0" fontId="14" fillId="32" borderId="0">
      <alignment horizontal="center"/>
      <protection/>
    </xf>
    <xf numFmtId="0" fontId="15" fillId="32" borderId="0">
      <alignment horizontal="center" vertical="center"/>
      <protection/>
    </xf>
    <xf numFmtId="0" fontId="5" fillId="33" borderId="0">
      <alignment horizontal="center" wrapText="1"/>
      <protection/>
    </xf>
    <xf numFmtId="0" fontId="16"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34" borderId="1" applyBorder="0">
      <alignment/>
      <protection locked="0"/>
    </xf>
    <xf numFmtId="41" fontId="18" fillId="0" borderId="0" applyFont="0" applyFill="0" applyBorder="0" applyAlignment="0" applyProtection="0"/>
    <xf numFmtId="43" fontId="18" fillId="0" borderId="0" applyFont="0" applyFill="0" applyBorder="0" applyAlignment="0" applyProtection="0"/>
    <xf numFmtId="0" fontId="19" fillId="0" borderId="0">
      <alignment horizontal="centerContinuous"/>
      <protection/>
    </xf>
    <xf numFmtId="0" fontId="19" fillId="0" borderId="0" applyAlignment="0">
      <protection/>
    </xf>
    <xf numFmtId="0" fontId="20" fillId="0" borderId="0" applyAlignment="0">
      <protection/>
    </xf>
    <xf numFmtId="0" fontId="21" fillId="34" borderId="1">
      <alignment/>
      <protection locked="0"/>
    </xf>
    <xf numFmtId="0" fontId="5" fillId="34" borderId="4">
      <alignment/>
      <protection/>
    </xf>
    <xf numFmtId="0" fontId="5" fillId="32" borderId="0">
      <alignment/>
      <protection/>
    </xf>
    <xf numFmtId="0" fontId="93" fillId="0" borderId="0" applyNumberFormat="0" applyFill="0" applyBorder="0" applyAlignment="0" applyProtection="0"/>
    <xf numFmtId="0" fontId="22" fillId="0" borderId="0" applyNumberFormat="0" applyFill="0" applyBorder="0" applyAlignment="0" applyProtection="0"/>
    <xf numFmtId="0" fontId="23" fillId="32" borderId="4">
      <alignment horizontal="left"/>
      <protection/>
    </xf>
    <xf numFmtId="0" fontId="0" fillId="32" borderId="0">
      <alignment horizontal="left"/>
      <protection/>
    </xf>
    <xf numFmtId="0" fontId="94" fillId="35" borderId="0" applyNumberFormat="0" applyBorder="0" applyAlignment="0" applyProtection="0"/>
    <xf numFmtId="0" fontId="24" fillId="36" borderId="0">
      <alignment horizontal="left" vertical="top"/>
      <protection/>
    </xf>
    <xf numFmtId="0" fontId="3" fillId="37" borderId="0">
      <alignment horizontal="right" vertical="top" textRotation="90" wrapText="1"/>
      <protection/>
    </xf>
    <xf numFmtId="0" fontId="95" fillId="0" borderId="7" applyNumberFormat="0" applyFill="0" applyAlignment="0" applyProtection="0"/>
    <xf numFmtId="0" fontId="96" fillId="0" borderId="8" applyNumberFormat="0" applyFill="0" applyAlignment="0" applyProtection="0"/>
    <xf numFmtId="0" fontId="97" fillId="0" borderId="9" applyNumberFormat="0" applyFill="0" applyAlignment="0" applyProtection="0"/>
    <xf numFmtId="0" fontId="97"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98" fillId="38" borderId="3" applyNumberFormat="0" applyAlignment="0" applyProtection="0"/>
    <xf numFmtId="0" fontId="28" fillId="33" borderId="0">
      <alignment horizontal="center"/>
      <protection/>
    </xf>
    <xf numFmtId="0" fontId="5" fillId="32" borderId="4">
      <alignment horizontal="centerContinuous" wrapText="1"/>
      <protection/>
    </xf>
    <xf numFmtId="0" fontId="29" fillId="36" borderId="0">
      <alignment horizontal="center" wrapText="1"/>
      <protection/>
    </xf>
    <xf numFmtId="0" fontId="5" fillId="32" borderId="4">
      <alignment horizontal="centerContinuous" wrapText="1"/>
      <protection/>
    </xf>
    <xf numFmtId="0" fontId="1" fillId="32" borderId="10">
      <alignment wrapText="1"/>
      <protection/>
    </xf>
    <xf numFmtId="0" fontId="1" fillId="32" borderId="11">
      <alignment/>
      <protection/>
    </xf>
    <xf numFmtId="0" fontId="1" fillId="32" borderId="12">
      <alignment/>
      <protection/>
    </xf>
    <xf numFmtId="0" fontId="1" fillId="32" borderId="13">
      <alignment horizontal="center" wrapText="1"/>
      <protection/>
    </xf>
    <xf numFmtId="0" fontId="13" fillId="31" borderId="14">
      <alignment horizontal="left" vertical="top" wrapText="1"/>
      <protection/>
    </xf>
    <xf numFmtId="0" fontId="99" fillId="0" borderId="15" applyNumberFormat="0" applyFill="0" applyAlignment="0" applyProtection="0"/>
    <xf numFmtId="0" fontId="5" fillId="0" borderId="0" applyFont="0" applyFill="0" applyBorder="0" applyAlignment="0" applyProtection="0"/>
    <xf numFmtId="0" fontId="100" fillId="39"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17" fillId="0" borderId="0" applyNumberFormat="0" applyFont="0" applyFill="0" applyBorder="0" applyAlignment="0" applyProtection="0"/>
    <xf numFmtId="0" fontId="17" fillId="0" borderId="0" applyNumberFormat="0" applyFont="0" applyFill="0" applyBorder="0" applyAlignment="0" applyProtection="0"/>
    <xf numFmtId="0" fontId="18" fillId="0" borderId="0">
      <alignment/>
      <protection/>
    </xf>
    <xf numFmtId="0" fontId="5" fillId="0" borderId="0">
      <alignment/>
      <protection/>
    </xf>
    <xf numFmtId="0" fontId="32" fillId="0" borderId="0">
      <alignment/>
      <protection/>
    </xf>
    <xf numFmtId="0" fontId="0" fillId="0" borderId="0">
      <alignment/>
      <protection/>
    </xf>
    <xf numFmtId="0" fontId="18" fillId="0" borderId="0">
      <alignment/>
      <protection/>
    </xf>
    <xf numFmtId="0" fontId="5" fillId="0" borderId="0">
      <alignment/>
      <protection/>
    </xf>
    <xf numFmtId="0" fontId="5" fillId="0" borderId="0">
      <alignment/>
      <protection/>
    </xf>
    <xf numFmtId="0" fontId="5" fillId="0" borderId="0">
      <alignment/>
      <protection/>
    </xf>
    <xf numFmtId="0" fontId="18"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5" fillId="0" borderId="0">
      <alignment/>
      <protection/>
    </xf>
    <xf numFmtId="0" fontId="0" fillId="40" borderId="16" applyNumberFormat="0" applyFont="0" applyAlignment="0" applyProtection="0"/>
    <xf numFmtId="0" fontId="101" fillId="29" borderId="17" applyNumberFormat="0" applyAlignment="0" applyProtection="0"/>
    <xf numFmtId="9" fontId="0" fillId="0" borderId="0" applyFont="0" applyFill="0" applyBorder="0" applyAlignment="0" applyProtection="0"/>
    <xf numFmtId="9" fontId="88" fillId="0" borderId="0" applyFont="0" applyFill="0" applyBorder="0" applyAlignment="0" applyProtection="0"/>
    <xf numFmtId="9" fontId="5" fillId="0" borderId="0" applyNumberFormat="0" applyFont="0" applyFill="0" applyBorder="0" applyAlignment="0" applyProtection="0"/>
    <xf numFmtId="0" fontId="1" fillId="32" borderId="4">
      <alignment/>
      <protection/>
    </xf>
    <xf numFmtId="0" fontId="15" fillId="32" borderId="0">
      <alignment horizontal="right"/>
      <protection/>
    </xf>
    <xf numFmtId="0" fontId="30" fillId="36" borderId="0">
      <alignment horizontal="center"/>
      <protection/>
    </xf>
    <xf numFmtId="0" fontId="13" fillId="37" borderId="4">
      <alignment horizontal="left" vertical="top" wrapText="1"/>
      <protection/>
    </xf>
    <xf numFmtId="0" fontId="31" fillId="37" borderId="18">
      <alignment horizontal="left" vertical="top" wrapText="1"/>
      <protection/>
    </xf>
    <xf numFmtId="0" fontId="13" fillId="37" borderId="19">
      <alignment horizontal="left" vertical="top" wrapText="1"/>
      <protection/>
    </xf>
    <xf numFmtId="0" fontId="13" fillId="37" borderId="18">
      <alignment horizontal="left" vertical="top"/>
      <protection/>
    </xf>
    <xf numFmtId="0" fontId="1" fillId="0" borderId="0">
      <alignment/>
      <protection/>
    </xf>
    <xf numFmtId="0" fontId="18" fillId="0" borderId="0">
      <alignment/>
      <protection/>
    </xf>
    <xf numFmtId="0" fontId="24" fillId="41" borderId="0">
      <alignment horizontal="left"/>
      <protection/>
    </xf>
    <xf numFmtId="0" fontId="29" fillId="41" borderId="0">
      <alignment horizontal="left" wrapText="1"/>
      <protection/>
    </xf>
    <xf numFmtId="0" fontId="24" fillId="41" borderId="0">
      <alignment horizontal="left"/>
      <protection/>
    </xf>
    <xf numFmtId="0" fontId="41" fillId="0" borderId="20">
      <alignment/>
      <protection/>
    </xf>
    <xf numFmtId="0" fontId="42" fillId="0" borderId="0">
      <alignment/>
      <protection/>
    </xf>
    <xf numFmtId="0" fontId="14" fillId="32" borderId="0">
      <alignment horizontal="center"/>
      <protection/>
    </xf>
    <xf numFmtId="0" fontId="102" fillId="0" borderId="0" applyNumberFormat="0" applyFill="0" applyBorder="0" applyAlignment="0" applyProtection="0"/>
    <xf numFmtId="0" fontId="10" fillId="32" borderId="0">
      <alignment/>
      <protection/>
    </xf>
    <xf numFmtId="0" fontId="24" fillId="41" borderId="0">
      <alignment horizontal="left"/>
      <protection/>
    </xf>
    <xf numFmtId="0" fontId="103" fillId="0" borderId="21" applyNumberFormat="0" applyFill="0" applyAlignment="0" applyProtection="0"/>
    <xf numFmtId="41"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0" fontId="104" fillId="0" borderId="0" applyNumberFormat="0" applyFill="0" applyBorder="0" applyAlignment="0" applyProtection="0"/>
  </cellStyleXfs>
  <cellXfs count="514">
    <xf numFmtId="0" fontId="0" fillId="0" borderId="0" xfId="0" applyAlignment="1">
      <alignment/>
    </xf>
    <xf numFmtId="0" fontId="0" fillId="0" borderId="22" xfId="0" applyBorder="1" applyAlignment="1">
      <alignment/>
    </xf>
    <xf numFmtId="0" fontId="0" fillId="0" borderId="11" xfId="0" applyBorder="1" applyAlignment="1">
      <alignment/>
    </xf>
    <xf numFmtId="0" fontId="4" fillId="34" borderId="0" xfId="108" applyFont="1" applyFill="1" applyBorder="1">
      <alignment/>
      <protection/>
    </xf>
    <xf numFmtId="0" fontId="4" fillId="0" borderId="0" xfId="108" applyFont="1" applyFill="1" applyBorder="1">
      <alignment/>
      <protection/>
    </xf>
    <xf numFmtId="178" fontId="4" fillId="0" borderId="11" xfId="108" applyNumberFormat="1" applyFont="1" applyFill="1" applyBorder="1" applyAlignment="1">
      <alignment horizontal="right"/>
      <protection/>
    </xf>
    <xf numFmtId="0" fontId="4" fillId="0" borderId="0" xfId="108" applyFont="1" applyFill="1">
      <alignment/>
      <protection/>
    </xf>
    <xf numFmtId="0" fontId="4" fillId="0" borderId="0" xfId="108" applyFont="1" applyBorder="1">
      <alignment/>
      <protection/>
    </xf>
    <xf numFmtId="0" fontId="4" fillId="42" borderId="0" xfId="108" applyFont="1" applyFill="1" applyBorder="1">
      <alignment/>
      <protection/>
    </xf>
    <xf numFmtId="178" fontId="4" fillId="0" borderId="0" xfId="103" applyNumberFormat="1" applyFont="1" applyBorder="1" applyAlignment="1">
      <alignment horizontal="left"/>
      <protection/>
    </xf>
    <xf numFmtId="178" fontId="4" fillId="0" borderId="0" xfId="108" applyNumberFormat="1" applyFont="1" applyBorder="1">
      <alignment/>
      <protection/>
    </xf>
    <xf numFmtId="0" fontId="4" fillId="0" borderId="0" xfId="103" applyFont="1">
      <alignment/>
      <protection/>
    </xf>
    <xf numFmtId="0" fontId="4" fillId="42" borderId="0" xfId="103" applyFont="1" applyFill="1">
      <alignment/>
      <protection/>
    </xf>
    <xf numFmtId="178" fontId="4" fillId="0" borderId="0" xfId="103" applyNumberFormat="1" applyFont="1" applyFill="1" applyBorder="1">
      <alignment/>
      <protection/>
    </xf>
    <xf numFmtId="178" fontId="4" fillId="0" borderId="0" xfId="108" applyNumberFormat="1" applyFont="1" applyFill="1" applyBorder="1">
      <alignment/>
      <protection/>
    </xf>
    <xf numFmtId="178" fontId="6" fillId="0" borderId="0" xfId="103" applyNumberFormat="1" applyFont="1" applyBorder="1" applyAlignment="1">
      <alignment horizontal="left"/>
      <protection/>
    </xf>
    <xf numFmtId="0" fontId="5" fillId="0" borderId="0" xfId="0" applyFont="1" applyAlignment="1">
      <alignment/>
    </xf>
    <xf numFmtId="0" fontId="33" fillId="0" borderId="0" xfId="0" applyFont="1" applyBorder="1" applyAlignment="1">
      <alignment wrapText="1"/>
    </xf>
    <xf numFmtId="0" fontId="33" fillId="0" borderId="12" xfId="0" applyFont="1" applyBorder="1" applyAlignment="1">
      <alignment wrapText="1"/>
    </xf>
    <xf numFmtId="1" fontId="4" fillId="0" borderId="13" xfId="108" applyNumberFormat="1" applyFont="1" applyFill="1" applyBorder="1" applyAlignment="1">
      <alignment horizontal="center" vertical="center" wrapText="1"/>
      <protection/>
    </xf>
    <xf numFmtId="178" fontId="4" fillId="0" borderId="22" xfId="108" applyNumberFormat="1" applyFont="1" applyFill="1" applyBorder="1" applyAlignment="1">
      <alignment horizontal="right"/>
      <protection/>
    </xf>
    <xf numFmtId="0" fontId="7" fillId="0" borderId="0" xfId="107" applyFont="1" applyFill="1" applyBorder="1" applyAlignment="1">
      <alignment wrapText="1"/>
      <protection/>
    </xf>
    <xf numFmtId="3" fontId="34" fillId="0" borderId="13" xfId="0" applyNumberFormat="1" applyFont="1" applyFill="1" applyBorder="1" applyAlignment="1">
      <alignment/>
    </xf>
    <xf numFmtId="182" fontId="6" fillId="0" borderId="0" xfId="51" applyNumberFormat="1" applyFont="1" applyFill="1" applyBorder="1" applyAlignment="1">
      <alignment horizontal="right"/>
    </xf>
    <xf numFmtId="0" fontId="5" fillId="42" borderId="0" xfId="0" applyFont="1" applyFill="1" applyAlignment="1">
      <alignment/>
    </xf>
    <xf numFmtId="178" fontId="4" fillId="0" borderId="13" xfId="103" applyNumberFormat="1" applyFont="1" applyFill="1" applyBorder="1">
      <alignment/>
      <protection/>
    </xf>
    <xf numFmtId="0" fontId="1" fillId="0" borderId="11" xfId="103" applyFont="1" applyBorder="1">
      <alignment/>
      <protection/>
    </xf>
    <xf numFmtId="0" fontId="1" fillId="0" borderId="4" xfId="113" applyFont="1" applyFill="1" applyBorder="1" applyAlignment="1">
      <alignment horizontal="center" vertical="center" wrapText="1"/>
      <protection/>
    </xf>
    <xf numFmtId="0" fontId="0" fillId="0" borderId="0" xfId="0" applyFont="1" applyAlignment="1">
      <alignment/>
    </xf>
    <xf numFmtId="180" fontId="6" fillId="0" borderId="0" xfId="106" applyNumberFormat="1" applyFont="1" applyFill="1" applyBorder="1" applyAlignment="1" applyProtection="1">
      <alignment horizontal="left"/>
      <protection/>
    </xf>
    <xf numFmtId="0" fontId="4" fillId="0" borderId="0" xfId="106" applyFont="1" applyFill="1" applyBorder="1">
      <alignment/>
      <protection/>
    </xf>
    <xf numFmtId="0" fontId="32" fillId="0" borderId="0" xfId="0" applyFont="1" applyFill="1" applyAlignment="1">
      <alignment/>
    </xf>
    <xf numFmtId="0" fontId="11" fillId="0" borderId="0" xfId="107" applyFont="1" applyFill="1" applyBorder="1" applyAlignment="1">
      <alignment horizontal="left" wrapText="1"/>
      <protection/>
    </xf>
    <xf numFmtId="1" fontId="4" fillId="0" borderId="13" xfId="103" applyNumberFormat="1" applyFont="1" applyFill="1" applyBorder="1" applyAlignment="1">
      <alignment horizontal="center"/>
      <protection/>
    </xf>
    <xf numFmtId="180" fontId="36" fillId="0" borderId="23" xfId="108" applyNumberFormat="1" applyFont="1" applyFill="1" applyBorder="1" applyAlignment="1" applyProtection="1">
      <alignment horizontal="center"/>
      <protection/>
    </xf>
    <xf numFmtId="180" fontId="36" fillId="0" borderId="11" xfId="108" applyNumberFormat="1" applyFont="1" applyFill="1" applyBorder="1" applyAlignment="1" applyProtection="1">
      <alignment horizontal="center"/>
      <protection/>
    </xf>
    <xf numFmtId="180" fontId="36" fillId="0" borderId="24" xfId="108" applyNumberFormat="1" applyFont="1" applyFill="1" applyBorder="1" applyAlignment="1" applyProtection="1">
      <alignment horizontal="center"/>
      <protection/>
    </xf>
    <xf numFmtId="180" fontId="36" fillId="0" borderId="13" xfId="108" applyNumberFormat="1" applyFont="1" applyFill="1" applyBorder="1" applyAlignment="1" applyProtection="1">
      <alignment horizontal="center"/>
      <protection/>
    </xf>
    <xf numFmtId="178" fontId="6" fillId="0" borderId="24" xfId="103" applyNumberFormat="1" applyFont="1" applyFill="1" applyBorder="1" applyAlignment="1">
      <alignment horizontal="left"/>
      <protection/>
    </xf>
    <xf numFmtId="1" fontId="1" fillId="0" borderId="11" xfId="103" applyNumberFormat="1" applyFont="1" applyBorder="1" applyAlignment="1">
      <alignment horizontal="center"/>
      <protection/>
    </xf>
    <xf numFmtId="0" fontId="1" fillId="0" borderId="0" xfId="103" applyFont="1">
      <alignment/>
      <protection/>
    </xf>
    <xf numFmtId="0" fontId="1" fillId="0" borderId="25" xfId="103" applyFont="1" applyBorder="1" applyAlignment="1">
      <alignment horizontal="center"/>
      <protection/>
    </xf>
    <xf numFmtId="178" fontId="1" fillId="34" borderId="19" xfId="108" applyNumberFormat="1" applyFont="1" applyFill="1" applyBorder="1" applyAlignment="1">
      <alignment horizontal="center" vertical="center" wrapText="1"/>
      <protection/>
    </xf>
    <xf numFmtId="0" fontId="1" fillId="0" borderId="13" xfId="103" applyFont="1" applyBorder="1" applyAlignment="1">
      <alignment horizontal="center"/>
      <protection/>
    </xf>
    <xf numFmtId="0" fontId="10" fillId="0" borderId="11" xfId="103" applyFont="1" applyBorder="1">
      <alignment/>
      <protection/>
    </xf>
    <xf numFmtId="3" fontId="1" fillId="0" borderId="11" xfId="51" applyNumberFormat="1" applyFont="1" applyFill="1" applyBorder="1" applyAlignment="1">
      <alignment horizontal="right"/>
    </xf>
    <xf numFmtId="1" fontId="10" fillId="0" borderId="11" xfId="103" applyNumberFormat="1" applyFont="1" applyBorder="1" applyAlignment="1">
      <alignment horizontal="center"/>
      <protection/>
    </xf>
    <xf numFmtId="0" fontId="1" fillId="0" borderId="13" xfId="103" applyFont="1" applyBorder="1">
      <alignment/>
      <protection/>
    </xf>
    <xf numFmtId="180" fontId="1" fillId="0" borderId="0" xfId="107" applyNumberFormat="1" applyFont="1" applyFill="1" applyBorder="1" applyAlignment="1" applyProtection="1">
      <alignment horizontal="left"/>
      <protection/>
    </xf>
    <xf numFmtId="180" fontId="10" fillId="0" borderId="0" xfId="107" applyNumberFormat="1" applyFont="1" applyFill="1" applyBorder="1" applyAlignment="1" applyProtection="1">
      <alignment horizontal="left"/>
      <protection/>
    </xf>
    <xf numFmtId="0" fontId="1" fillId="0" borderId="4" xfId="103" applyFont="1" applyFill="1" applyBorder="1">
      <alignment/>
      <protection/>
    </xf>
    <xf numFmtId="0" fontId="1" fillId="0" borderId="23" xfId="103" applyFont="1" applyFill="1" applyBorder="1">
      <alignment/>
      <protection/>
    </xf>
    <xf numFmtId="180" fontId="10" fillId="0" borderId="11" xfId="107" applyNumberFormat="1" applyFont="1" applyFill="1" applyBorder="1" applyAlignment="1" applyProtection="1">
      <alignment horizontal="left"/>
      <protection/>
    </xf>
    <xf numFmtId="182" fontId="1" fillId="0" borderId="11" xfId="51" applyNumberFormat="1" applyFont="1" applyFill="1" applyBorder="1" applyAlignment="1">
      <alignment horizontal="center"/>
    </xf>
    <xf numFmtId="182" fontId="1" fillId="0" borderId="26" xfId="51" applyNumberFormat="1" applyFont="1" applyFill="1" applyBorder="1" applyAlignment="1">
      <alignment horizontal="center"/>
    </xf>
    <xf numFmtId="3" fontId="1" fillId="0" borderId="26" xfId="51" applyNumberFormat="1" applyFont="1" applyFill="1" applyBorder="1" applyAlignment="1">
      <alignment horizontal="center"/>
    </xf>
    <xf numFmtId="178" fontId="10" fillId="0" borderId="11" xfId="103" applyNumberFormat="1" applyFont="1" applyFill="1" applyBorder="1">
      <alignment/>
      <protection/>
    </xf>
    <xf numFmtId="178" fontId="1" fillId="0" borderId="27" xfId="103" applyNumberFormat="1" applyFont="1" applyFill="1" applyBorder="1">
      <alignment/>
      <protection/>
    </xf>
    <xf numFmtId="181" fontId="1" fillId="0" borderId="13" xfId="51" applyNumberFormat="1" applyFont="1" applyFill="1" applyBorder="1" applyAlignment="1">
      <alignment horizontal="center"/>
    </xf>
    <xf numFmtId="181" fontId="1" fillId="0" borderId="28" xfId="51" applyNumberFormat="1" applyFont="1" applyFill="1" applyBorder="1" applyAlignment="1">
      <alignment horizontal="center"/>
    </xf>
    <xf numFmtId="179" fontId="1" fillId="0" borderId="28" xfId="51" applyNumberFormat="1" applyFont="1" applyFill="1" applyBorder="1" applyAlignment="1">
      <alignment horizontal="center"/>
    </xf>
    <xf numFmtId="0" fontId="1" fillId="0" borderId="0" xfId="107" applyFont="1" applyFill="1" applyBorder="1" applyAlignment="1">
      <alignment wrapText="1"/>
      <protection/>
    </xf>
    <xf numFmtId="0" fontId="1" fillId="0" borderId="0" xfId="113" applyFont="1" applyFill="1" applyBorder="1" applyAlignment="1">
      <alignment/>
      <protection/>
    </xf>
    <xf numFmtId="0" fontId="1" fillId="0" borderId="26" xfId="113" applyFont="1" applyFill="1" applyBorder="1" applyAlignment="1">
      <alignment/>
      <protection/>
    </xf>
    <xf numFmtId="0" fontId="1" fillId="0" borderId="0" xfId="113" applyFont="1" applyFill="1">
      <alignment/>
      <protection/>
    </xf>
    <xf numFmtId="0" fontId="10" fillId="34" borderId="24" xfId="92" applyFont="1" applyFill="1" applyBorder="1" applyAlignment="1">
      <alignment horizontal="left"/>
      <protection/>
    </xf>
    <xf numFmtId="0" fontId="10" fillId="34" borderId="0" xfId="92" applyFont="1" applyFill="1" applyBorder="1" applyAlignment="1">
      <alignment horizontal="left"/>
      <protection/>
    </xf>
    <xf numFmtId="0" fontId="23" fillId="0" borderId="0" xfId="0" applyFont="1" applyAlignment="1">
      <alignment/>
    </xf>
    <xf numFmtId="0" fontId="1" fillId="0" borderId="0" xfId="108" applyFont="1" applyFill="1" applyBorder="1" applyAlignment="1">
      <alignment horizontal="left" wrapText="1"/>
      <protection/>
    </xf>
    <xf numFmtId="0" fontId="11" fillId="43" borderId="24" xfId="92" applyFont="1" applyFill="1" applyBorder="1" applyAlignment="1">
      <alignment horizontal="left"/>
      <protection/>
    </xf>
    <xf numFmtId="0" fontId="1" fillId="43" borderId="0" xfId="92" applyFont="1" applyFill="1" applyBorder="1" applyAlignment="1">
      <alignment horizontal="left"/>
      <protection/>
    </xf>
    <xf numFmtId="0" fontId="1" fillId="43" borderId="24" xfId="92" applyFont="1" applyFill="1" applyBorder="1" applyAlignment="1">
      <alignment horizontal="left"/>
      <protection/>
    </xf>
    <xf numFmtId="0" fontId="23" fillId="43" borderId="24" xfId="0" applyFont="1" applyFill="1" applyBorder="1" applyAlignment="1">
      <alignment/>
    </xf>
    <xf numFmtId="0" fontId="23" fillId="43" borderId="0" xfId="0" applyFont="1" applyFill="1" applyBorder="1" applyAlignment="1">
      <alignment/>
    </xf>
    <xf numFmtId="0" fontId="0" fillId="43" borderId="0" xfId="0" applyFill="1" applyBorder="1" applyAlignment="1">
      <alignment/>
    </xf>
    <xf numFmtId="0" fontId="0" fillId="43" borderId="26" xfId="0" applyFill="1" applyBorder="1" applyAlignment="1">
      <alignment/>
    </xf>
    <xf numFmtId="0" fontId="1" fillId="0" borderId="0" xfId="104" applyFont="1">
      <alignment/>
      <protection/>
    </xf>
    <xf numFmtId="0" fontId="1" fillId="0" borderId="23" xfId="104" applyFont="1" applyBorder="1">
      <alignment/>
      <protection/>
    </xf>
    <xf numFmtId="0" fontId="1" fillId="0" borderId="27" xfId="104" applyFont="1" applyBorder="1">
      <alignment/>
      <protection/>
    </xf>
    <xf numFmtId="0" fontId="1" fillId="0" borderId="4" xfId="104" applyFont="1" applyBorder="1" applyAlignment="1">
      <alignment horizontal="center"/>
      <protection/>
    </xf>
    <xf numFmtId="0" fontId="1" fillId="0" borderId="22" xfId="104" applyFont="1" applyBorder="1" applyAlignment="1">
      <alignment horizontal="center"/>
      <protection/>
    </xf>
    <xf numFmtId="0" fontId="1" fillId="0" borderId="22" xfId="104" applyFont="1" applyFill="1" applyBorder="1" applyAlignment="1">
      <alignment horizontal="center"/>
      <protection/>
    </xf>
    <xf numFmtId="0" fontId="1" fillId="0" borderId="23" xfId="104" applyFont="1" applyBorder="1" applyAlignment="1">
      <alignment wrapText="1"/>
      <protection/>
    </xf>
    <xf numFmtId="0" fontId="1" fillId="0" borderId="27" xfId="104" applyFont="1" applyBorder="1" applyAlignment="1">
      <alignment wrapText="1"/>
      <protection/>
    </xf>
    <xf numFmtId="182" fontId="1" fillId="0" borderId="28" xfId="51" applyNumberFormat="1" applyFont="1" applyFill="1" applyBorder="1" applyAlignment="1">
      <alignment horizontal="right"/>
    </xf>
    <xf numFmtId="3" fontId="1" fillId="0" borderId="28" xfId="51" applyNumberFormat="1" applyFont="1" applyFill="1" applyBorder="1" applyAlignment="1">
      <alignment horizontal="right"/>
    </xf>
    <xf numFmtId="182" fontId="1" fillId="0" borderId="0" xfId="51" applyNumberFormat="1" applyFont="1" applyFill="1" applyBorder="1" applyAlignment="1">
      <alignment horizontal="right"/>
    </xf>
    <xf numFmtId="182" fontId="40" fillId="0" borderId="28" xfId="51" applyNumberFormat="1" applyFont="1" applyFill="1" applyBorder="1" applyAlignment="1">
      <alignment horizontal="right"/>
    </xf>
    <xf numFmtId="0" fontId="1" fillId="0" borderId="24" xfId="102" applyFont="1" applyFill="1" applyBorder="1">
      <alignment/>
      <protection/>
    </xf>
    <xf numFmtId="0" fontId="105" fillId="44" borderId="22" xfId="99" applyNumberFormat="1" applyFont="1" applyFill="1" applyBorder="1" applyAlignment="1" applyProtection="1">
      <alignment horizontal="center" vertical="center" wrapText="1"/>
      <protection/>
    </xf>
    <xf numFmtId="178" fontId="1" fillId="0" borderId="24" xfId="103" applyNumberFormat="1" applyFont="1" applyFill="1" applyBorder="1">
      <alignment/>
      <protection/>
    </xf>
    <xf numFmtId="0" fontId="10" fillId="0" borderId="11" xfId="101" applyFont="1" applyFill="1" applyBorder="1" applyAlignment="1">
      <alignment horizontal="left"/>
      <protection/>
    </xf>
    <xf numFmtId="0" fontId="10" fillId="0" borderId="11" xfId="0" applyFont="1" applyFill="1" applyBorder="1" applyAlignment="1">
      <alignment/>
    </xf>
    <xf numFmtId="178" fontId="1" fillId="0" borderId="11" xfId="0" applyNumberFormat="1" applyFont="1" applyFill="1" applyBorder="1" applyAlignment="1">
      <alignment wrapText="1"/>
    </xf>
    <xf numFmtId="0" fontId="1" fillId="0" borderId="11" xfId="0" applyFont="1" applyFill="1" applyBorder="1" applyAlignment="1">
      <alignment/>
    </xf>
    <xf numFmtId="180" fontId="10" fillId="0" borderId="0" xfId="107" applyNumberFormat="1" applyFont="1" applyFill="1" applyBorder="1" applyAlignment="1" applyProtection="1">
      <alignment horizontal="left" wrapText="1"/>
      <protection/>
    </xf>
    <xf numFmtId="0" fontId="1" fillId="0" borderId="0" xfId="107" applyFont="1" applyFill="1" applyBorder="1" applyAlignment="1">
      <alignment horizontal="left" wrapText="1"/>
      <protection/>
    </xf>
    <xf numFmtId="178" fontId="10" fillId="0" borderId="29" xfId="109" applyNumberFormat="1" applyFont="1" applyFill="1" applyBorder="1" applyAlignment="1">
      <alignment horizontal="left"/>
      <protection/>
    </xf>
    <xf numFmtId="0" fontId="39" fillId="4" borderId="22" xfId="105" applyFont="1" applyFill="1" applyBorder="1" applyAlignment="1">
      <alignment horizontal="left"/>
      <protection/>
    </xf>
    <xf numFmtId="1" fontId="10" fillId="0" borderId="29" xfId="109" applyNumberFormat="1" applyFont="1" applyFill="1" applyBorder="1" applyAlignment="1">
      <alignment horizontal="right"/>
      <protection/>
    </xf>
    <xf numFmtId="178" fontId="1" fillId="0" borderId="30" xfId="109" applyNumberFormat="1" applyFont="1" applyFill="1" applyBorder="1" applyAlignment="1">
      <alignment horizontal="left"/>
      <protection/>
    </xf>
    <xf numFmtId="209" fontId="23" fillId="4" borderId="24" xfId="110" applyNumberFormat="1" applyFont="1" applyFill="1" applyBorder="1" applyAlignment="1">
      <alignment horizontal="left"/>
    </xf>
    <xf numFmtId="1" fontId="1" fillId="0" borderId="30" xfId="109" applyNumberFormat="1" applyFont="1" applyFill="1" applyBorder="1" applyAlignment="1">
      <alignment horizontal="right"/>
      <protection/>
    </xf>
    <xf numFmtId="178" fontId="23" fillId="4" borderId="26" xfId="109" applyNumberFormat="1" applyFont="1" applyFill="1" applyBorder="1" applyAlignment="1">
      <alignment horizontal="left"/>
      <protection/>
    </xf>
    <xf numFmtId="0" fontId="10" fillId="0" borderId="11" xfId="105" applyFont="1" applyFill="1" applyBorder="1" applyAlignment="1">
      <alignment horizontal="left"/>
      <protection/>
    </xf>
    <xf numFmtId="0" fontId="39" fillId="4" borderId="11" xfId="105" applyFont="1" applyFill="1" applyBorder="1" applyAlignment="1">
      <alignment horizontal="left"/>
      <protection/>
    </xf>
    <xf numFmtId="1" fontId="10" fillId="0" borderId="11" xfId="105" applyNumberFormat="1" applyFont="1" applyFill="1" applyBorder="1" applyAlignment="1">
      <alignment horizontal="right"/>
      <protection/>
    </xf>
    <xf numFmtId="178" fontId="10" fillId="0" borderId="30" xfId="109" applyNumberFormat="1" applyFont="1" applyFill="1" applyBorder="1" applyAlignment="1">
      <alignment horizontal="left"/>
      <protection/>
    </xf>
    <xf numFmtId="1" fontId="10" fillId="0" borderId="30" xfId="109" applyNumberFormat="1" applyFont="1" applyFill="1" applyBorder="1" applyAlignment="1">
      <alignment horizontal="right"/>
      <protection/>
    </xf>
    <xf numFmtId="0" fontId="23" fillId="4" borderId="11" xfId="105" applyFont="1" applyFill="1" applyBorder="1" applyAlignment="1">
      <alignment horizontal="left"/>
      <protection/>
    </xf>
    <xf numFmtId="0" fontId="1" fillId="0" borderId="30" xfId="102" applyFont="1" applyFill="1" applyBorder="1">
      <alignment/>
      <protection/>
    </xf>
    <xf numFmtId="178" fontId="1" fillId="0" borderId="30" xfId="0" applyNumberFormat="1" applyFont="1" applyFill="1" applyBorder="1" applyAlignment="1">
      <alignment horizontal="left"/>
    </xf>
    <xf numFmtId="1" fontId="0" fillId="0" borderId="0" xfId="0" applyNumberFormat="1" applyAlignment="1">
      <alignment horizontal="right"/>
    </xf>
    <xf numFmtId="0" fontId="10" fillId="0" borderId="0" xfId="113" applyFont="1" applyFill="1" applyBorder="1" applyAlignment="1">
      <alignment horizontal="center" vertical="center" wrapText="1"/>
      <protection/>
    </xf>
    <xf numFmtId="1" fontId="1" fillId="0" borderId="0" xfId="108" applyNumberFormat="1" applyFont="1" applyFill="1" applyBorder="1" applyAlignment="1" quotePrefix="1">
      <alignment horizontal="center" vertical="center" wrapText="1"/>
      <protection/>
    </xf>
    <xf numFmtId="3" fontId="1" fillId="0" borderId="0" xfId="51" applyNumberFormat="1" applyFont="1" applyFill="1" applyBorder="1" applyAlignment="1">
      <alignment horizontal="center"/>
    </xf>
    <xf numFmtId="179" fontId="1" fillId="0" borderId="0" xfId="51" applyNumberFormat="1" applyFont="1" applyFill="1" applyBorder="1" applyAlignment="1">
      <alignment horizontal="center"/>
    </xf>
    <xf numFmtId="1" fontId="5" fillId="0" borderId="0" xfId="112" applyNumberFormat="1" applyFont="1" applyFill="1" applyBorder="1" applyAlignment="1">
      <alignment horizontal="center" wrapText="1"/>
      <protection/>
    </xf>
    <xf numFmtId="0" fontId="32" fillId="0" borderId="27" xfId="103" applyFont="1" applyFill="1" applyBorder="1">
      <alignment/>
      <protection/>
    </xf>
    <xf numFmtId="0" fontId="32" fillId="0" borderId="13" xfId="103" applyFont="1" applyFill="1" applyBorder="1">
      <alignment/>
      <protection/>
    </xf>
    <xf numFmtId="0" fontId="5" fillId="0" borderId="24" xfId="111" applyFont="1" applyFill="1" applyBorder="1" applyAlignment="1">
      <alignment wrapText="1"/>
      <protection/>
    </xf>
    <xf numFmtId="1" fontId="5" fillId="0" borderId="12" xfId="112" applyNumberFormat="1" applyFont="1" applyFill="1" applyBorder="1" applyAlignment="1">
      <alignment horizontal="center" wrapText="1"/>
      <protection/>
    </xf>
    <xf numFmtId="2" fontId="5" fillId="0" borderId="11" xfId="112" applyNumberFormat="1" applyFont="1" applyFill="1" applyBorder="1" applyAlignment="1">
      <alignment horizontal="center" wrapText="1"/>
      <protection/>
    </xf>
    <xf numFmtId="2" fontId="5" fillId="0" borderId="13" xfId="112" applyNumberFormat="1" applyFont="1" applyFill="1" applyBorder="1" applyAlignment="1">
      <alignment horizontal="center" wrapText="1"/>
      <protection/>
    </xf>
    <xf numFmtId="178" fontId="1" fillId="0" borderId="11" xfId="103" applyNumberFormat="1" applyFont="1" applyFill="1" applyBorder="1">
      <alignment/>
      <protection/>
    </xf>
    <xf numFmtId="0" fontId="10" fillId="0" borderId="0" xfId="103" applyFont="1" applyFill="1" applyAlignment="1">
      <alignment horizontal="left" wrapText="1"/>
      <protection/>
    </xf>
    <xf numFmtId="0" fontId="1" fillId="0" borderId="0" xfId="103" applyFont="1" applyFill="1">
      <alignment/>
      <protection/>
    </xf>
    <xf numFmtId="178" fontId="1" fillId="0" borderId="0" xfId="108" applyNumberFormat="1" applyFont="1" applyFill="1" applyBorder="1" applyAlignment="1">
      <alignment horizontal="center" vertical="center" wrapText="1"/>
      <protection/>
    </xf>
    <xf numFmtId="0" fontId="1" fillId="0" borderId="0" xfId="103" applyFont="1" applyFill="1" applyBorder="1" applyAlignment="1" quotePrefix="1">
      <alignment horizontal="center"/>
      <protection/>
    </xf>
    <xf numFmtId="0" fontId="1" fillId="0" borderId="0" xfId="103" applyFont="1" applyFill="1" applyBorder="1" applyAlignment="1">
      <alignment horizontal="center"/>
      <protection/>
    </xf>
    <xf numFmtId="0" fontId="1" fillId="0" borderId="0" xfId="103" applyFont="1" applyFill="1" applyBorder="1">
      <alignment/>
      <protection/>
    </xf>
    <xf numFmtId="0" fontId="4" fillId="0" borderId="0" xfId="103" applyFont="1" applyFill="1">
      <alignment/>
      <protection/>
    </xf>
    <xf numFmtId="178" fontId="10" fillId="0" borderId="24" xfId="103" applyNumberFormat="1" applyFont="1" applyFill="1" applyBorder="1">
      <alignment/>
      <protection/>
    </xf>
    <xf numFmtId="3" fontId="34" fillId="0" borderId="28" xfId="0" applyNumberFormat="1" applyFont="1" applyFill="1" applyBorder="1" applyAlignment="1">
      <alignment/>
    </xf>
    <xf numFmtId="0" fontId="5" fillId="0" borderId="0" xfId="0" applyFont="1" applyFill="1" applyBorder="1" applyAlignment="1">
      <alignment/>
    </xf>
    <xf numFmtId="178" fontId="1" fillId="0" borderId="11" xfId="103" applyNumberFormat="1" applyFont="1" applyFill="1" applyBorder="1" applyAlignment="1">
      <alignment horizontal="left"/>
      <protection/>
    </xf>
    <xf numFmtId="0" fontId="4" fillId="0" borderId="0" xfId="108" applyNumberFormat="1" applyFont="1" applyFill="1" applyBorder="1" applyAlignment="1" applyProtection="1">
      <alignment/>
      <protection/>
    </xf>
    <xf numFmtId="184" fontId="4" fillId="0" borderId="0" xfId="108" applyNumberFormat="1" applyFont="1" applyFill="1" applyBorder="1" applyAlignment="1" applyProtection="1">
      <alignment horizontal="right"/>
      <protection/>
    </xf>
    <xf numFmtId="185" fontId="4" fillId="0" borderId="0" xfId="108" applyNumberFormat="1" applyFont="1" applyFill="1" applyBorder="1" applyAlignment="1" applyProtection="1">
      <alignment/>
      <protection/>
    </xf>
    <xf numFmtId="0" fontId="10" fillId="0" borderId="24" xfId="103" applyFont="1" applyFill="1" applyBorder="1" applyAlignment="1">
      <alignment horizontal="left"/>
      <protection/>
    </xf>
    <xf numFmtId="0" fontId="1" fillId="0" borderId="0" xfId="108" applyNumberFormat="1" applyFont="1" applyFill="1" applyBorder="1" applyAlignment="1" applyProtection="1">
      <alignment/>
      <protection/>
    </xf>
    <xf numFmtId="0" fontId="5" fillId="0" borderId="0" xfId="0" applyFont="1" applyFill="1" applyAlignment="1">
      <alignment/>
    </xf>
    <xf numFmtId="184" fontId="4" fillId="0" borderId="13" xfId="108" applyNumberFormat="1" applyFont="1" applyFill="1" applyBorder="1" applyAlignment="1" applyProtection="1">
      <alignment horizontal="right"/>
      <protection/>
    </xf>
    <xf numFmtId="186" fontId="4" fillId="0" borderId="13" xfId="108" applyNumberFormat="1" applyFont="1" applyFill="1" applyBorder="1" applyAlignment="1" applyProtection="1">
      <alignment horizontal="right"/>
      <protection/>
    </xf>
    <xf numFmtId="0" fontId="44" fillId="34" borderId="0" xfId="103" applyNumberFormat="1" applyFont="1" applyFill="1" applyBorder="1" applyAlignment="1" applyProtection="1">
      <alignment/>
      <protection/>
    </xf>
    <xf numFmtId="0" fontId="35" fillId="0" borderId="0" xfId="100" applyNumberFormat="1" applyFont="1" applyFill="1" applyBorder="1" applyAlignment="1" applyProtection="1">
      <alignment/>
      <protection/>
    </xf>
    <xf numFmtId="0" fontId="32" fillId="0" borderId="0" xfId="103" applyFont="1">
      <alignment/>
      <protection/>
    </xf>
    <xf numFmtId="178" fontId="4" fillId="34" borderId="0" xfId="108" applyNumberFormat="1" applyFont="1" applyFill="1" applyBorder="1" applyAlignment="1" applyProtection="1">
      <alignment/>
      <protection/>
    </xf>
    <xf numFmtId="0" fontId="1" fillId="0" borderId="0" xfId="0" applyFont="1" applyAlignment="1">
      <alignment/>
    </xf>
    <xf numFmtId="0" fontId="1" fillId="0" borderId="22" xfId="0" applyFont="1" applyFill="1" applyBorder="1" applyAlignment="1">
      <alignment/>
    </xf>
    <xf numFmtId="0" fontId="1" fillId="0" borderId="11" xfId="0" applyFont="1" applyFill="1" applyBorder="1" applyAlignment="1">
      <alignment/>
    </xf>
    <xf numFmtId="0" fontId="1" fillId="0" borderId="11" xfId="0" applyFont="1" applyFill="1" applyBorder="1" applyAlignment="1">
      <alignment horizontal="right" vertical="center"/>
    </xf>
    <xf numFmtId="0" fontId="5" fillId="0" borderId="0" xfId="0" applyFont="1" applyAlignment="1">
      <alignment horizontal="center" vertical="top"/>
    </xf>
    <xf numFmtId="0" fontId="1" fillId="0" borderId="13" xfId="0" applyFont="1" applyFill="1" applyBorder="1" applyAlignment="1">
      <alignment/>
    </xf>
    <xf numFmtId="0" fontId="28" fillId="0" borderId="0" xfId="0" applyFont="1" applyAlignment="1">
      <alignment/>
    </xf>
    <xf numFmtId="0" fontId="28" fillId="0" borderId="0" xfId="0" applyFont="1" applyFill="1" applyBorder="1" applyAlignment="1">
      <alignment/>
    </xf>
    <xf numFmtId="0" fontId="40" fillId="0" borderId="11" xfId="0" applyFont="1" applyFill="1" applyBorder="1" applyAlignment="1">
      <alignment/>
    </xf>
    <xf numFmtId="0" fontId="11" fillId="0" borderId="11" xfId="0" applyFont="1" applyBorder="1" applyAlignment="1">
      <alignment/>
    </xf>
    <xf numFmtId="0" fontId="40" fillId="0" borderId="11" xfId="0" applyFont="1" applyBorder="1" applyAlignment="1">
      <alignment/>
    </xf>
    <xf numFmtId="0" fontId="40" fillId="0" borderId="13" xfId="0" applyFont="1" applyBorder="1" applyAlignment="1">
      <alignment/>
    </xf>
    <xf numFmtId="0" fontId="43" fillId="0" borderId="0" xfId="0" applyFont="1" applyAlignment="1">
      <alignment/>
    </xf>
    <xf numFmtId="0" fontId="5" fillId="0" borderId="0" xfId="0" applyFont="1" applyAlignment="1">
      <alignment wrapText="1"/>
    </xf>
    <xf numFmtId="0" fontId="5" fillId="45" borderId="11" xfId="0" applyFont="1" applyFill="1" applyBorder="1" applyAlignment="1">
      <alignment/>
    </xf>
    <xf numFmtId="0" fontId="5" fillId="0" borderId="4" xfId="0" applyFont="1" applyBorder="1" applyAlignment="1">
      <alignment wrapText="1"/>
    </xf>
    <xf numFmtId="0" fontId="5" fillId="45" borderId="22" xfId="0" applyFont="1" applyFill="1" applyBorder="1" applyAlignment="1">
      <alignment wrapText="1"/>
    </xf>
    <xf numFmtId="0" fontId="5" fillId="45" borderId="11" xfId="0" applyFont="1" applyFill="1" applyBorder="1" applyAlignment="1">
      <alignment horizontal="center" wrapText="1"/>
    </xf>
    <xf numFmtId="0" fontId="5" fillId="42" borderId="0" xfId="0" applyFont="1" applyFill="1" applyAlignment="1">
      <alignment horizontal="center" vertical="top" wrapText="1"/>
    </xf>
    <xf numFmtId="0" fontId="5" fillId="46" borderId="0" xfId="0" applyFont="1" applyFill="1" applyAlignment="1">
      <alignment/>
    </xf>
    <xf numFmtId="0" fontId="10" fillId="0" borderId="22" xfId="0" applyFont="1" applyFill="1" applyBorder="1" applyAlignment="1">
      <alignment/>
    </xf>
    <xf numFmtId="182" fontId="5" fillId="0" borderId="0" xfId="0" applyNumberFormat="1" applyFont="1" applyAlignment="1">
      <alignment/>
    </xf>
    <xf numFmtId="0" fontId="1" fillId="0" borderId="13" xfId="0" applyFont="1" applyFill="1" applyBorder="1" applyAlignment="1">
      <alignment/>
    </xf>
    <xf numFmtId="0" fontId="1" fillId="0" borderId="0" xfId="0" applyFont="1" applyFill="1" applyBorder="1" applyAlignment="1">
      <alignment/>
    </xf>
    <xf numFmtId="0" fontId="45" fillId="0" borderId="0" xfId="0" applyFont="1" applyBorder="1" applyAlignment="1">
      <alignment/>
    </xf>
    <xf numFmtId="0" fontId="5" fillId="0" borderId="0" xfId="0" applyFont="1" applyBorder="1" applyAlignment="1">
      <alignment/>
    </xf>
    <xf numFmtId="0" fontId="43" fillId="0" borderId="0" xfId="0" applyFont="1" applyBorder="1" applyAlignment="1">
      <alignment/>
    </xf>
    <xf numFmtId="0" fontId="5" fillId="47" borderId="4" xfId="0" applyFont="1" applyFill="1" applyBorder="1" applyAlignment="1">
      <alignment wrapText="1"/>
    </xf>
    <xf numFmtId="178" fontId="1" fillId="0" borderId="24" xfId="0" applyNumberFormat="1" applyFont="1" applyFill="1" applyBorder="1" applyAlignment="1">
      <alignment wrapText="1"/>
    </xf>
    <xf numFmtId="184" fontId="1" fillId="0" borderId="11" xfId="108" applyNumberFormat="1" applyFont="1" applyFill="1" applyBorder="1" applyAlignment="1" applyProtection="1">
      <alignment horizontal="center"/>
      <protection locked="0"/>
    </xf>
    <xf numFmtId="184" fontId="1" fillId="0" borderId="11" xfId="108" applyNumberFormat="1" applyFont="1" applyFill="1" applyBorder="1" applyAlignment="1" applyProtection="1">
      <alignment horizontal="center"/>
      <protection/>
    </xf>
    <xf numFmtId="191" fontId="1" fillId="0" borderId="11" xfId="108" applyNumberFormat="1" applyFont="1" applyFill="1" applyBorder="1" applyAlignment="1" applyProtection="1">
      <alignment horizontal="center"/>
      <protection/>
    </xf>
    <xf numFmtId="191" fontId="1" fillId="0" borderId="0" xfId="108" applyNumberFormat="1" applyFont="1" applyFill="1" applyBorder="1" applyAlignment="1" applyProtection="1">
      <alignment horizontal="center"/>
      <protection/>
    </xf>
    <xf numFmtId="0" fontId="5" fillId="0" borderId="0" xfId="113" applyFont="1" applyFill="1">
      <alignment/>
      <protection/>
    </xf>
    <xf numFmtId="0" fontId="40" fillId="0" borderId="0" xfId="0" applyFont="1" applyFill="1" applyBorder="1" applyAlignment="1">
      <alignment horizontal="center"/>
    </xf>
    <xf numFmtId="0" fontId="10" fillId="0" borderId="24" xfId="0" applyFont="1" applyFill="1" applyBorder="1" applyAlignment="1">
      <alignment/>
    </xf>
    <xf numFmtId="0" fontId="10" fillId="0" borderId="24" xfId="0" applyFont="1" applyFill="1" applyBorder="1" applyAlignment="1">
      <alignment horizontal="center"/>
    </xf>
    <xf numFmtId="1" fontId="1" fillId="0" borderId="24" xfId="0" applyNumberFormat="1" applyFont="1" applyFill="1" applyBorder="1" applyAlignment="1">
      <alignment horizontal="center" wrapText="1"/>
    </xf>
    <xf numFmtId="178" fontId="40" fillId="0" borderId="0" xfId="0" applyNumberFormat="1" applyFont="1" applyFill="1" applyBorder="1" applyAlignment="1">
      <alignment horizontal="center"/>
    </xf>
    <xf numFmtId="0" fontId="5" fillId="0" borderId="0" xfId="104" applyFont="1">
      <alignment/>
      <protection/>
    </xf>
    <xf numFmtId="0" fontId="5" fillId="0" borderId="0" xfId="104" applyFont="1" applyBorder="1">
      <alignment/>
      <protection/>
    </xf>
    <xf numFmtId="178" fontId="1" fillId="0" borderId="0" xfId="104" applyNumberFormat="1" applyFont="1">
      <alignment/>
      <protection/>
    </xf>
    <xf numFmtId="0" fontId="32" fillId="0" borderId="10" xfId="0" applyFont="1" applyFill="1" applyBorder="1" applyAlignment="1">
      <alignment horizontal="center" wrapText="1"/>
    </xf>
    <xf numFmtId="0" fontId="32" fillId="0" borderId="19" xfId="0" applyFont="1" applyFill="1" applyBorder="1" applyAlignment="1">
      <alignment horizontal="center" wrapText="1"/>
    </xf>
    <xf numFmtId="0" fontId="32" fillId="0" borderId="22" xfId="0" applyFont="1" applyFill="1" applyBorder="1" applyAlignment="1">
      <alignment horizontal="center" wrapText="1"/>
    </xf>
    <xf numFmtId="0" fontId="34" fillId="0" borderId="0" xfId="0" applyFont="1" applyFill="1" applyAlignment="1">
      <alignment/>
    </xf>
    <xf numFmtId="3" fontId="32" fillId="0" borderId="13" xfId="0" applyNumberFormat="1" applyFont="1" applyFill="1" applyBorder="1" applyAlignment="1">
      <alignment/>
    </xf>
    <xf numFmtId="0" fontId="0" fillId="43" borderId="25" xfId="0" applyFill="1" applyBorder="1" applyAlignment="1">
      <alignment/>
    </xf>
    <xf numFmtId="0" fontId="0" fillId="43" borderId="28" xfId="0" applyFill="1" applyBorder="1" applyAlignment="1">
      <alignment/>
    </xf>
    <xf numFmtId="0" fontId="10" fillId="0" borderId="0" xfId="97" applyFont="1">
      <alignment/>
      <protection/>
    </xf>
    <xf numFmtId="0" fontId="23" fillId="0" borderId="0" xfId="97" applyFont="1">
      <alignment/>
      <protection/>
    </xf>
    <xf numFmtId="0" fontId="1" fillId="0" borderId="0" xfId="97" applyFont="1" applyAlignment="1">
      <alignment wrapText="1"/>
      <protection/>
    </xf>
    <xf numFmtId="0" fontId="106" fillId="48" borderId="4" xfId="93" applyFont="1" applyFill="1" applyBorder="1" applyAlignment="1">
      <alignment horizontal="center" vertical="center" wrapText="1"/>
      <protection/>
    </xf>
    <xf numFmtId="1" fontId="106" fillId="48" borderId="22" xfId="93" applyNumberFormat="1" applyFont="1" applyFill="1" applyBorder="1" applyAlignment="1">
      <alignment horizontal="center" vertical="center" wrapText="1"/>
      <protection/>
    </xf>
    <xf numFmtId="0" fontId="105" fillId="0" borderId="10" xfId="93" applyFont="1" applyFill="1" applyBorder="1" applyAlignment="1">
      <alignment horizontal="center" vertical="center" wrapText="1"/>
      <protection/>
    </xf>
    <xf numFmtId="0" fontId="105" fillId="49" borderId="4" xfId="93" applyFont="1" applyFill="1" applyBorder="1" applyAlignment="1">
      <alignment horizontal="center" vertical="center" wrapText="1"/>
      <protection/>
    </xf>
    <xf numFmtId="0" fontId="23" fillId="0" borderId="23" xfId="97" applyFont="1" applyBorder="1">
      <alignment/>
      <protection/>
    </xf>
    <xf numFmtId="178" fontId="1" fillId="0" borderId="23" xfId="97" applyNumberFormat="1" applyFont="1" applyFill="1" applyBorder="1" applyAlignment="1">
      <alignment horizontal="left"/>
      <protection/>
    </xf>
    <xf numFmtId="1" fontId="23" fillId="0" borderId="22" xfId="97" applyNumberFormat="1" applyFont="1" applyBorder="1" applyAlignment="1">
      <alignment horizontal="center"/>
      <protection/>
    </xf>
    <xf numFmtId="0" fontId="105" fillId="0" borderId="31" xfId="97" applyFont="1" applyBorder="1" applyAlignment="1">
      <alignment horizontal="center"/>
      <protection/>
    </xf>
    <xf numFmtId="178" fontId="105" fillId="0" borderId="22" xfId="97" applyNumberFormat="1" applyFont="1" applyBorder="1" applyAlignment="1">
      <alignment horizontal="center"/>
      <protection/>
    </xf>
    <xf numFmtId="0" fontId="105" fillId="0" borderId="25" xfId="97" applyFont="1" applyBorder="1">
      <alignment/>
      <protection/>
    </xf>
    <xf numFmtId="0" fontId="23" fillId="0" borderId="24" xfId="97" applyFont="1" applyBorder="1">
      <alignment/>
      <protection/>
    </xf>
    <xf numFmtId="178" fontId="1" fillId="0" borderId="24" xfId="97" applyNumberFormat="1" applyFont="1" applyFill="1" applyBorder="1" applyAlignment="1">
      <alignment horizontal="left"/>
      <protection/>
    </xf>
    <xf numFmtId="1" fontId="23" fillId="0" borderId="11" xfId="97" applyNumberFormat="1" applyFont="1" applyBorder="1" applyAlignment="1">
      <alignment horizontal="center"/>
      <protection/>
    </xf>
    <xf numFmtId="0" fontId="105" fillId="0" borderId="0" xfId="97" applyFont="1" applyBorder="1" applyAlignment="1">
      <alignment horizontal="center"/>
      <protection/>
    </xf>
    <xf numFmtId="178" fontId="105" fillId="0" borderId="11" xfId="97" applyNumberFormat="1" applyFont="1" applyBorder="1" applyAlignment="1">
      <alignment horizontal="center"/>
      <protection/>
    </xf>
    <xf numFmtId="0" fontId="105" fillId="0" borderId="26" xfId="97" applyFont="1" applyBorder="1">
      <alignment/>
      <protection/>
    </xf>
    <xf numFmtId="0" fontId="23" fillId="0" borderId="27" xfId="97" applyFont="1" applyBorder="1">
      <alignment/>
      <protection/>
    </xf>
    <xf numFmtId="0" fontId="1" fillId="0" borderId="27" xfId="102" applyFont="1" applyFill="1" applyBorder="1">
      <alignment/>
      <protection/>
    </xf>
    <xf numFmtId="1" fontId="23" fillId="0" borderId="13" xfId="97" applyNumberFormat="1" applyFont="1" applyBorder="1" applyAlignment="1">
      <alignment horizontal="center"/>
      <protection/>
    </xf>
    <xf numFmtId="0" fontId="105" fillId="0" borderId="12" xfId="97" applyFont="1" applyBorder="1">
      <alignment/>
      <protection/>
    </xf>
    <xf numFmtId="178" fontId="105" fillId="0" borderId="13" xfId="97" applyNumberFormat="1" applyFont="1" applyBorder="1" applyAlignment="1">
      <alignment horizontal="center"/>
      <protection/>
    </xf>
    <xf numFmtId="0" fontId="105" fillId="0" borderId="28" xfId="97" applyFont="1" applyBorder="1">
      <alignment/>
      <protection/>
    </xf>
    <xf numFmtId="0" fontId="39" fillId="43" borderId="24" xfId="97" applyFont="1" applyFill="1" applyBorder="1">
      <alignment/>
      <protection/>
    </xf>
    <xf numFmtId="0" fontId="5" fillId="0" borderId="0" xfId="96">
      <alignment/>
      <protection/>
    </xf>
    <xf numFmtId="0" fontId="49" fillId="0" borderId="0" xfId="97" applyFont="1">
      <alignment/>
      <protection/>
    </xf>
    <xf numFmtId="0" fontId="0" fillId="0" borderId="18" xfId="97" applyFill="1" applyBorder="1">
      <alignment/>
      <protection/>
    </xf>
    <xf numFmtId="0" fontId="0" fillId="0" borderId="4" xfId="97" applyFill="1" applyBorder="1">
      <alignment/>
      <protection/>
    </xf>
    <xf numFmtId="0" fontId="0" fillId="0" borderId="10" xfId="97" applyFill="1" applyBorder="1">
      <alignment/>
      <protection/>
    </xf>
    <xf numFmtId="0" fontId="5" fillId="0" borderId="4" xfId="96" applyFont="1" applyBorder="1" applyAlignment="1">
      <alignment horizontal="center" wrapText="1"/>
      <protection/>
    </xf>
    <xf numFmtId="0" fontId="1" fillId="49" borderId="10" xfId="93" applyFont="1" applyFill="1" applyBorder="1" applyAlignment="1">
      <alignment horizontal="center" vertical="center" wrapText="1"/>
      <protection/>
    </xf>
    <xf numFmtId="0" fontId="0" fillId="0" borderId="24" xfId="97" applyFill="1" applyBorder="1">
      <alignment/>
      <protection/>
    </xf>
    <xf numFmtId="0" fontId="0" fillId="0" borderId="11" xfId="97" applyFill="1" applyBorder="1">
      <alignment/>
      <protection/>
    </xf>
    <xf numFmtId="0" fontId="5" fillId="0" borderId="26" xfId="96" applyBorder="1">
      <alignment/>
      <protection/>
    </xf>
    <xf numFmtId="178" fontId="5" fillId="0" borderId="0" xfId="96" applyNumberFormat="1">
      <alignment/>
      <protection/>
    </xf>
    <xf numFmtId="0" fontId="0" fillId="0" borderId="24" xfId="97" applyFont="1" applyFill="1" applyBorder="1">
      <alignment/>
      <protection/>
    </xf>
    <xf numFmtId="0" fontId="0" fillId="0" borderId="11" xfId="97" applyFont="1" applyFill="1" applyBorder="1">
      <alignment/>
      <protection/>
    </xf>
    <xf numFmtId="0" fontId="0" fillId="0" borderId="0" xfId="97" applyFont="1" applyFill="1" applyBorder="1">
      <alignment/>
      <protection/>
    </xf>
    <xf numFmtId="0" fontId="0" fillId="0" borderId="0" xfId="97" applyFill="1" applyBorder="1">
      <alignment/>
      <protection/>
    </xf>
    <xf numFmtId="0" fontId="5" fillId="0" borderId="28" xfId="96" applyBorder="1">
      <alignment/>
      <protection/>
    </xf>
    <xf numFmtId="2" fontId="5" fillId="0" borderId="0" xfId="96" applyNumberFormat="1">
      <alignment/>
      <protection/>
    </xf>
    <xf numFmtId="0" fontId="106" fillId="48" borderId="22" xfId="93" applyFont="1" applyFill="1" applyBorder="1" applyAlignment="1">
      <alignment horizontal="center" vertical="center" wrapText="1"/>
      <protection/>
    </xf>
    <xf numFmtId="0" fontId="105" fillId="0" borderId="23" xfId="93" applyFont="1" applyFill="1" applyBorder="1" applyAlignment="1">
      <alignment horizontal="center" vertical="center" wrapText="1"/>
      <protection/>
    </xf>
    <xf numFmtId="0" fontId="105" fillId="0" borderId="22" xfId="93" applyFont="1" applyFill="1" applyBorder="1" applyAlignment="1">
      <alignment horizontal="center" vertical="center" wrapText="1"/>
      <protection/>
    </xf>
    <xf numFmtId="0" fontId="105" fillId="0" borderId="25" xfId="93" applyFont="1" applyFill="1" applyBorder="1" applyAlignment="1">
      <alignment horizontal="center" vertical="center" wrapText="1"/>
      <protection/>
    </xf>
    <xf numFmtId="0" fontId="105" fillId="0" borderId="31" xfId="93" applyFont="1" applyFill="1" applyBorder="1" applyAlignment="1">
      <alignment horizontal="center" vertical="center" wrapText="1"/>
      <protection/>
    </xf>
    <xf numFmtId="178" fontId="105" fillId="0" borderId="23" xfId="97" applyNumberFormat="1" applyFont="1" applyBorder="1" applyAlignment="1">
      <alignment horizontal="center"/>
      <protection/>
    </xf>
    <xf numFmtId="178" fontId="105" fillId="0" borderId="25" xfId="97" applyNumberFormat="1" applyFont="1" applyBorder="1" applyAlignment="1">
      <alignment horizontal="center"/>
      <protection/>
    </xf>
    <xf numFmtId="178" fontId="105" fillId="0" borderId="24" xfId="97" applyNumberFormat="1" applyFont="1" applyBorder="1" applyAlignment="1">
      <alignment horizontal="center"/>
      <protection/>
    </xf>
    <xf numFmtId="178" fontId="105" fillId="0" borderId="26" xfId="97" applyNumberFormat="1" applyFont="1" applyBorder="1" applyAlignment="1">
      <alignment horizontal="center"/>
      <protection/>
    </xf>
    <xf numFmtId="178" fontId="23" fillId="0" borderId="24" xfId="97" applyNumberFormat="1" applyFont="1" applyFill="1" applyBorder="1" applyAlignment="1">
      <alignment wrapText="1"/>
      <protection/>
    </xf>
    <xf numFmtId="178" fontId="23" fillId="0" borderId="0" xfId="97" applyNumberFormat="1" applyFont="1">
      <alignment/>
      <protection/>
    </xf>
    <xf numFmtId="178" fontId="23" fillId="0" borderId="27" xfId="97" applyNumberFormat="1" applyFont="1" applyFill="1" applyBorder="1" applyAlignment="1">
      <alignment wrapText="1"/>
      <protection/>
    </xf>
    <xf numFmtId="178" fontId="1" fillId="0" borderId="27" xfId="97" applyNumberFormat="1" applyFont="1" applyFill="1" applyBorder="1" applyAlignment="1">
      <alignment horizontal="left"/>
      <protection/>
    </xf>
    <xf numFmtId="0" fontId="105" fillId="0" borderId="12" xfId="97" applyFont="1" applyBorder="1" applyAlignment="1">
      <alignment horizontal="center"/>
      <protection/>
    </xf>
    <xf numFmtId="178" fontId="105" fillId="0" borderId="27" xfId="97" applyNumberFormat="1" applyFont="1" applyBorder="1" applyAlignment="1">
      <alignment horizontal="center"/>
      <protection/>
    </xf>
    <xf numFmtId="178" fontId="105" fillId="0" borderId="28" xfId="97" applyNumberFormat="1" applyFont="1" applyBorder="1" applyAlignment="1">
      <alignment horizontal="center"/>
      <protection/>
    </xf>
    <xf numFmtId="0" fontId="0" fillId="0" borderId="0" xfId="97">
      <alignment/>
      <protection/>
    </xf>
    <xf numFmtId="0" fontId="2" fillId="0" borderId="0" xfId="97" applyFont="1">
      <alignment/>
      <protection/>
    </xf>
    <xf numFmtId="0" fontId="0" fillId="0" borderId="0" xfId="97" applyFont="1" applyAlignment="1">
      <alignment/>
      <protection/>
    </xf>
    <xf numFmtId="3" fontId="0" fillId="0" borderId="0" xfId="97" applyNumberFormat="1">
      <alignment/>
      <protection/>
    </xf>
    <xf numFmtId="0" fontId="48" fillId="0" borderId="0" xfId="97" applyFont="1">
      <alignment/>
      <protection/>
    </xf>
    <xf numFmtId="2" fontId="0" fillId="0" borderId="0" xfId="97" applyNumberFormat="1">
      <alignment/>
      <protection/>
    </xf>
    <xf numFmtId="1" fontId="0" fillId="0" borderId="4" xfId="97" applyNumberFormat="1" applyFill="1" applyBorder="1" applyAlignment="1">
      <alignment horizontal="left"/>
      <protection/>
    </xf>
    <xf numFmtId="0" fontId="1" fillId="49" borderId="18" xfId="93" applyFont="1" applyFill="1" applyBorder="1" applyAlignment="1">
      <alignment horizontal="center" vertical="center" wrapText="1"/>
      <protection/>
    </xf>
    <xf numFmtId="2" fontId="0" fillId="0" borderId="11" xfId="97" applyNumberFormat="1" applyFill="1" applyBorder="1" applyAlignment="1">
      <alignment horizontal="left"/>
      <protection/>
    </xf>
    <xf numFmtId="2" fontId="0" fillId="0" borderId="0" xfId="97" applyNumberFormat="1" applyFill="1" applyBorder="1" applyAlignment="1">
      <alignment horizontal="left"/>
      <protection/>
    </xf>
    <xf numFmtId="0" fontId="0" fillId="0" borderId="0" xfId="97" applyFill="1">
      <alignment/>
      <protection/>
    </xf>
    <xf numFmtId="2" fontId="0" fillId="0" borderId="13" xfId="97" applyNumberFormat="1" applyFill="1" applyBorder="1" applyAlignment="1">
      <alignment horizontal="left"/>
      <protection/>
    </xf>
    <xf numFmtId="2" fontId="0" fillId="0" borderId="12" xfId="97" applyNumberFormat="1" applyFill="1" applyBorder="1" applyAlignment="1">
      <alignment horizontal="left"/>
      <protection/>
    </xf>
    <xf numFmtId="2" fontId="0" fillId="0" borderId="0" xfId="97" applyNumberFormat="1" applyFill="1" applyAlignment="1">
      <alignment horizontal="left"/>
      <protection/>
    </xf>
    <xf numFmtId="3" fontId="17" fillId="50" borderId="0" xfId="97" applyNumberFormat="1" applyFont="1" applyFill="1">
      <alignment/>
      <protection/>
    </xf>
    <xf numFmtId="1" fontId="17" fillId="0" borderId="0" xfId="97" applyNumberFormat="1" applyFont="1" applyFill="1">
      <alignment/>
      <protection/>
    </xf>
    <xf numFmtId="0" fontId="17" fillId="0" borderId="0" xfId="97" applyFont="1" applyFill="1">
      <alignment/>
      <protection/>
    </xf>
    <xf numFmtId="3" fontId="17" fillId="0" borderId="0" xfId="97" applyNumberFormat="1" applyFont="1" applyFill="1">
      <alignment/>
      <protection/>
    </xf>
    <xf numFmtId="0" fontId="17" fillId="0" borderId="0" xfId="97" applyFont="1" applyFill="1" applyAlignment="1">
      <alignment horizontal="right"/>
      <protection/>
    </xf>
    <xf numFmtId="3" fontId="17" fillId="0" borderId="0" xfId="97" applyNumberFormat="1" applyFont="1" applyFill="1" applyAlignment="1">
      <alignment horizontal="right"/>
      <protection/>
    </xf>
    <xf numFmtId="1" fontId="17" fillId="0" borderId="0" xfId="97" applyNumberFormat="1" applyFont="1" applyFill="1" applyAlignment="1">
      <alignment horizontal="right"/>
      <protection/>
    </xf>
    <xf numFmtId="178" fontId="17" fillId="0" borderId="0" xfId="97" applyNumberFormat="1" applyFont="1" applyFill="1" applyAlignment="1">
      <alignment horizontal="right"/>
      <protection/>
    </xf>
    <xf numFmtId="178" fontId="0" fillId="0" borderId="0" xfId="97" applyNumberFormat="1">
      <alignment/>
      <protection/>
    </xf>
    <xf numFmtId="0" fontId="0" fillId="50" borderId="0" xfId="97" applyFill="1">
      <alignment/>
      <protection/>
    </xf>
    <xf numFmtId="3" fontId="17" fillId="51" borderId="0" xfId="97" applyNumberFormat="1" applyFont="1" applyFill="1">
      <alignment/>
      <protection/>
    </xf>
    <xf numFmtId="0" fontId="17" fillId="16" borderId="0" xfId="97" applyFont="1" applyFill="1">
      <alignment/>
      <protection/>
    </xf>
    <xf numFmtId="178" fontId="17" fillId="0" borderId="0" xfId="97" applyNumberFormat="1" applyFont="1">
      <alignment/>
      <protection/>
    </xf>
    <xf numFmtId="0" fontId="17" fillId="0" borderId="0" xfId="97" applyFont="1">
      <alignment/>
      <protection/>
    </xf>
    <xf numFmtId="0" fontId="5" fillId="0" borderId="0" xfId="0" applyFont="1" applyFill="1" applyBorder="1" applyAlignment="1">
      <alignment horizontal="right"/>
    </xf>
    <xf numFmtId="182" fontId="28" fillId="0" borderId="0" xfId="0" applyNumberFormat="1" applyFont="1" applyAlignment="1">
      <alignment/>
    </xf>
    <xf numFmtId="178" fontId="10" fillId="0" borderId="24" xfId="0" applyNumberFormat="1" applyFont="1" applyFill="1" applyBorder="1" applyAlignment="1">
      <alignment wrapText="1"/>
    </xf>
    <xf numFmtId="0" fontId="32" fillId="0" borderId="22" xfId="0" applyFont="1" applyFill="1" applyBorder="1" applyAlignment="1">
      <alignment vertical="top" wrapText="1"/>
    </xf>
    <xf numFmtId="0" fontId="0" fillId="0" borderId="27" xfId="97" applyFill="1" applyBorder="1">
      <alignment/>
      <protection/>
    </xf>
    <xf numFmtId="0" fontId="32" fillId="0" borderId="24" xfId="103" applyFont="1" applyFill="1" applyBorder="1">
      <alignment/>
      <protection/>
    </xf>
    <xf numFmtId="0" fontId="0" fillId="0" borderId="13" xfId="97" applyFill="1" applyBorder="1">
      <alignment/>
      <protection/>
    </xf>
    <xf numFmtId="0" fontId="32" fillId="0" borderId="11" xfId="103" applyFont="1" applyFill="1" applyBorder="1">
      <alignment/>
      <protection/>
    </xf>
    <xf numFmtId="0" fontId="0" fillId="0" borderId="12" xfId="97" applyFill="1" applyBorder="1">
      <alignment/>
      <protection/>
    </xf>
    <xf numFmtId="0" fontId="32" fillId="0" borderId="0" xfId="103" applyFont="1" applyFill="1" applyBorder="1">
      <alignment/>
      <protection/>
    </xf>
    <xf numFmtId="180" fontId="7" fillId="43" borderId="0" xfId="106" applyNumberFormat="1" applyFont="1" applyFill="1" applyBorder="1" applyAlignment="1" applyProtection="1">
      <alignment horizontal="left"/>
      <protection/>
    </xf>
    <xf numFmtId="0" fontId="32" fillId="43" borderId="22" xfId="0" applyFont="1" applyFill="1" applyBorder="1" applyAlignment="1">
      <alignment/>
    </xf>
    <xf numFmtId="0" fontId="32" fillId="43" borderId="11" xfId="0" applyFont="1" applyFill="1" applyBorder="1" applyAlignment="1">
      <alignment/>
    </xf>
    <xf numFmtId="0" fontId="32" fillId="43" borderId="11" xfId="0" applyFont="1" applyFill="1" applyBorder="1" applyAlignment="1">
      <alignment horizontal="right" vertical="center"/>
    </xf>
    <xf numFmtId="0" fontId="32" fillId="43" borderId="13" xfId="0" applyFont="1" applyFill="1" applyBorder="1" applyAlignment="1">
      <alignment/>
    </xf>
    <xf numFmtId="0" fontId="34" fillId="43" borderId="22" xfId="0" applyFont="1" applyFill="1" applyBorder="1" applyAlignment="1">
      <alignment/>
    </xf>
    <xf numFmtId="178" fontId="32" fillId="43" borderId="11" xfId="0" applyNumberFormat="1" applyFont="1" applyFill="1" applyBorder="1" applyAlignment="1">
      <alignment wrapText="1"/>
    </xf>
    <xf numFmtId="0" fontId="34" fillId="43" borderId="11" xfId="0" applyFont="1" applyFill="1" applyBorder="1" applyAlignment="1">
      <alignment/>
    </xf>
    <xf numFmtId="0" fontId="34" fillId="43" borderId="13" xfId="0" applyFont="1" applyFill="1" applyBorder="1" applyAlignment="1">
      <alignment/>
    </xf>
    <xf numFmtId="0" fontId="32" fillId="43" borderId="0" xfId="0" applyFont="1" applyFill="1" applyAlignment="1">
      <alignment/>
    </xf>
    <xf numFmtId="0" fontId="46" fillId="43" borderId="11" xfId="0" applyFont="1" applyFill="1" applyBorder="1" applyAlignment="1">
      <alignment/>
    </xf>
    <xf numFmtId="178" fontId="32" fillId="43" borderId="11" xfId="0" applyNumberFormat="1" applyFont="1" applyFill="1" applyBorder="1" applyAlignment="1">
      <alignment/>
    </xf>
    <xf numFmtId="0" fontId="32" fillId="43" borderId="22" xfId="0" applyFont="1" applyFill="1" applyBorder="1" applyAlignment="1">
      <alignment horizontal="right"/>
    </xf>
    <xf numFmtId="215" fontId="6" fillId="43" borderId="26" xfId="51" applyNumberFormat="1" applyFont="1" applyFill="1" applyBorder="1" applyAlignment="1">
      <alignment horizontal="right"/>
    </xf>
    <xf numFmtId="215" fontId="4" fillId="43" borderId="26" xfId="51" applyNumberFormat="1" applyFont="1" applyFill="1" applyBorder="1" applyAlignment="1">
      <alignment horizontal="right"/>
    </xf>
    <xf numFmtId="3" fontId="4" fillId="43" borderId="11" xfId="0" applyNumberFormat="1" applyFont="1" applyFill="1" applyBorder="1" applyAlignment="1">
      <alignment horizontal="right"/>
    </xf>
    <xf numFmtId="3" fontId="6" fillId="43" borderId="11" xfId="0" applyNumberFormat="1" applyFont="1" applyFill="1" applyBorder="1" applyAlignment="1">
      <alignment horizontal="right"/>
    </xf>
    <xf numFmtId="182" fontId="4" fillId="43" borderId="11" xfId="0" applyNumberFormat="1" applyFont="1" applyFill="1" applyBorder="1" applyAlignment="1">
      <alignment horizontal="right"/>
    </xf>
    <xf numFmtId="3" fontId="32" fillId="43" borderId="13" xfId="0" applyNumberFormat="1" applyFont="1" applyFill="1" applyBorder="1" applyAlignment="1">
      <alignment/>
    </xf>
    <xf numFmtId="0" fontId="1" fillId="43" borderId="11" xfId="0" applyFont="1" applyFill="1" applyBorder="1" applyAlignment="1">
      <alignment/>
    </xf>
    <xf numFmtId="213" fontId="1" fillId="43" borderId="26" xfId="51" applyNumberFormat="1" applyFont="1" applyFill="1" applyBorder="1" applyAlignment="1">
      <alignment horizontal="right"/>
    </xf>
    <xf numFmtId="213" fontId="11" fillId="43" borderId="26" xfId="51" applyNumberFormat="1" applyFont="1" applyFill="1" applyBorder="1" applyAlignment="1">
      <alignment horizontal="right"/>
    </xf>
    <xf numFmtId="182" fontId="40" fillId="43" borderId="28" xfId="51" applyNumberFormat="1" applyFont="1" applyFill="1" applyBorder="1" applyAlignment="1">
      <alignment horizontal="right"/>
    </xf>
    <xf numFmtId="0" fontId="1" fillId="43" borderId="22" xfId="0" applyFont="1" applyFill="1" applyBorder="1" applyAlignment="1">
      <alignment/>
    </xf>
    <xf numFmtId="182" fontId="1" fillId="43" borderId="26" xfId="51" applyNumberFormat="1" applyFont="1" applyFill="1" applyBorder="1" applyAlignment="1">
      <alignment horizontal="right"/>
    </xf>
    <xf numFmtId="182" fontId="1" fillId="43" borderId="11" xfId="51" applyNumberFormat="1" applyFont="1" applyFill="1" applyBorder="1" applyAlignment="1">
      <alignment horizontal="right"/>
    </xf>
    <xf numFmtId="182" fontId="1" fillId="43" borderId="28" xfId="51" applyNumberFormat="1" applyFont="1" applyFill="1" applyBorder="1" applyAlignment="1">
      <alignment horizontal="right"/>
    </xf>
    <xf numFmtId="3" fontId="1" fillId="43" borderId="13" xfId="51" applyNumberFormat="1" applyFont="1" applyFill="1" applyBorder="1" applyAlignment="1">
      <alignment horizontal="right"/>
    </xf>
    <xf numFmtId="216" fontId="10" fillId="43" borderId="26" xfId="51" applyNumberFormat="1" applyFont="1" applyFill="1" applyBorder="1" applyAlignment="1">
      <alignment horizontal="right"/>
    </xf>
    <xf numFmtId="0" fontId="34" fillId="43" borderId="0" xfId="0" applyFont="1" applyFill="1" applyBorder="1" applyAlignment="1">
      <alignment/>
    </xf>
    <xf numFmtId="0" fontId="32" fillId="43" borderId="4" xfId="0" applyFont="1" applyFill="1" applyBorder="1" applyAlignment="1">
      <alignment/>
    </xf>
    <xf numFmtId="0" fontId="32" fillId="0" borderId="4" xfId="0" applyFont="1" applyFill="1" applyBorder="1" applyAlignment="1">
      <alignment/>
    </xf>
    <xf numFmtId="0" fontId="104" fillId="50" borderId="0" xfId="97" applyFont="1" applyFill="1" applyBorder="1">
      <alignment/>
      <protection/>
    </xf>
    <xf numFmtId="0" fontId="0" fillId="50" borderId="0" xfId="97" applyFont="1" applyFill="1" applyBorder="1">
      <alignment/>
      <protection/>
    </xf>
    <xf numFmtId="0" fontId="0" fillId="50" borderId="0" xfId="97" applyFill="1" applyBorder="1">
      <alignment/>
      <protection/>
    </xf>
    <xf numFmtId="0" fontId="32" fillId="50" borderId="12" xfId="103" applyFont="1" applyFill="1" applyBorder="1">
      <alignment/>
      <protection/>
    </xf>
    <xf numFmtId="0" fontId="0" fillId="0" borderId="4" xfId="0" applyFont="1" applyBorder="1" applyAlignment="1">
      <alignment/>
    </xf>
    <xf numFmtId="0" fontId="0" fillId="0" borderId="4" xfId="0" applyFont="1" applyBorder="1" applyAlignment="1">
      <alignment wrapText="1"/>
    </xf>
    <xf numFmtId="0" fontId="0" fillId="0" borderId="22" xfId="0" applyBorder="1" applyAlignment="1">
      <alignment wrapText="1"/>
    </xf>
    <xf numFmtId="0" fontId="0" fillId="0" borderId="13" xfId="0" applyBorder="1" applyAlignment="1">
      <alignment/>
    </xf>
    <xf numFmtId="0" fontId="4" fillId="43" borderId="0" xfId="108" applyFont="1" applyFill="1" applyBorder="1">
      <alignment/>
      <protection/>
    </xf>
    <xf numFmtId="178" fontId="4" fillId="43" borderId="0" xfId="108" applyNumberFormat="1" applyFont="1" applyFill="1" applyBorder="1">
      <alignment/>
      <protection/>
    </xf>
    <xf numFmtId="0" fontId="107" fillId="0" borderId="0" xfId="0" applyFont="1" applyAlignment="1">
      <alignment horizontal="left" vertical="top" readingOrder="1"/>
    </xf>
    <xf numFmtId="0" fontId="10" fillId="0" borderId="0" xfId="0" applyFont="1" applyAlignment="1">
      <alignment/>
    </xf>
    <xf numFmtId="0" fontId="11" fillId="0" borderId="0" xfId="0" applyFont="1" applyAlignment="1">
      <alignment wrapText="1"/>
    </xf>
    <xf numFmtId="0" fontId="1" fillId="0" borderId="0" xfId="0" applyFont="1" applyAlignment="1">
      <alignment wrapText="1"/>
    </xf>
    <xf numFmtId="0" fontId="1" fillId="52" borderId="4" xfId="93" applyFont="1" applyFill="1" applyBorder="1" applyAlignment="1">
      <alignment horizontal="center" vertical="center" wrapText="1"/>
      <protection/>
    </xf>
    <xf numFmtId="0" fontId="1" fillId="0" borderId="4" xfId="93" applyFont="1" applyFill="1" applyBorder="1" applyAlignment="1">
      <alignment horizontal="center" vertical="center" wrapText="1"/>
      <protection/>
    </xf>
    <xf numFmtId="0" fontId="5" fillId="0" borderId="0" xfId="96" applyFont="1" applyFill="1">
      <alignment/>
      <protection/>
    </xf>
    <xf numFmtId="0" fontId="1" fillId="0" borderId="0" xfId="96" applyFont="1" applyFill="1" applyAlignment="1">
      <alignment vertical="top" wrapText="1"/>
      <protection/>
    </xf>
    <xf numFmtId="0" fontId="1" fillId="0" borderId="0" xfId="96" applyFont="1" applyFill="1" applyAlignment="1">
      <alignment vertical="top"/>
      <protection/>
    </xf>
    <xf numFmtId="0" fontId="0" fillId="52" borderId="4" xfId="97" applyFill="1" applyBorder="1">
      <alignment/>
      <protection/>
    </xf>
    <xf numFmtId="180" fontId="6" fillId="43" borderId="0" xfId="106" applyNumberFormat="1" applyFont="1" applyFill="1" applyBorder="1" applyAlignment="1" applyProtection="1">
      <alignment horizontal="left"/>
      <protection/>
    </xf>
    <xf numFmtId="0" fontId="51" fillId="0" borderId="0" xfId="97" applyFont="1" applyAlignment="1">
      <alignment/>
      <protection/>
    </xf>
    <xf numFmtId="0" fontId="43" fillId="0" borderId="0" xfId="96" applyFont="1">
      <alignment/>
      <protection/>
    </xf>
    <xf numFmtId="0" fontId="108" fillId="0" borderId="0" xfId="0" applyFont="1" applyAlignment="1">
      <alignment horizontal="left" readingOrder="1"/>
    </xf>
    <xf numFmtId="0" fontId="52" fillId="0" borderId="0" xfId="97" applyFont="1">
      <alignment/>
      <protection/>
    </xf>
    <xf numFmtId="213" fontId="10" fillId="43" borderId="26" xfId="51" applyNumberFormat="1" applyFont="1" applyFill="1" applyBorder="1" applyAlignment="1">
      <alignment horizontal="right"/>
    </xf>
    <xf numFmtId="218" fontId="1" fillId="0" borderId="23" xfId="51" applyNumberFormat="1" applyFont="1" applyFill="1" applyBorder="1" applyAlignment="1">
      <alignment/>
    </xf>
    <xf numFmtId="218" fontId="1" fillId="0" borderId="27" xfId="51" applyNumberFormat="1" applyFont="1" applyFill="1" applyBorder="1" applyAlignment="1">
      <alignment/>
    </xf>
    <xf numFmtId="2" fontId="0" fillId="47" borderId="11" xfId="97" applyNumberFormat="1" applyFill="1" applyBorder="1" applyAlignment="1">
      <alignment horizontal="left"/>
      <protection/>
    </xf>
    <xf numFmtId="2" fontId="0" fillId="47" borderId="0" xfId="97" applyNumberFormat="1" applyFill="1" applyBorder="1" applyAlignment="1">
      <alignment horizontal="left"/>
      <protection/>
    </xf>
    <xf numFmtId="219" fontId="17" fillId="0" borderId="0" xfId="0" applyNumberFormat="1" applyFont="1" applyFill="1" applyAlignment="1">
      <alignment/>
    </xf>
    <xf numFmtId="2" fontId="23" fillId="0" borderId="0" xfId="97" applyNumberFormat="1" applyFont="1">
      <alignment/>
      <protection/>
    </xf>
    <xf numFmtId="1" fontId="1" fillId="0" borderId="23" xfId="51" applyNumberFormat="1" applyFont="1" applyFill="1" applyBorder="1" applyAlignment="1">
      <alignment horizontal="center"/>
    </xf>
    <xf numFmtId="1" fontId="1" fillId="0" borderId="22" xfId="51" applyNumberFormat="1" applyFont="1" applyFill="1" applyBorder="1" applyAlignment="1">
      <alignment horizontal="center"/>
    </xf>
    <xf numFmtId="1" fontId="1" fillId="0" borderId="27" xfId="51" applyNumberFormat="1" applyFont="1" applyFill="1" applyBorder="1" applyAlignment="1">
      <alignment horizontal="center"/>
    </xf>
    <xf numFmtId="1" fontId="1" fillId="0" borderId="13" xfId="51" applyNumberFormat="1" applyFont="1" applyFill="1" applyBorder="1" applyAlignment="1">
      <alignment horizontal="center"/>
    </xf>
    <xf numFmtId="178" fontId="105" fillId="0" borderId="11" xfId="103" applyNumberFormat="1" applyFont="1" applyBorder="1">
      <alignment/>
      <protection/>
    </xf>
    <xf numFmtId="0" fontId="0" fillId="0" borderId="4" xfId="0" applyBorder="1" applyAlignment="1">
      <alignment/>
    </xf>
    <xf numFmtId="219" fontId="17" fillId="0" borderId="4" xfId="0" applyNumberFormat="1" applyFont="1" applyFill="1" applyBorder="1" applyAlignment="1">
      <alignment/>
    </xf>
    <xf numFmtId="178" fontId="0" fillId="0" borderId="11" xfId="0" applyNumberFormat="1" applyBorder="1" applyAlignment="1">
      <alignment/>
    </xf>
    <xf numFmtId="2" fontId="89" fillId="0" borderId="0" xfId="0" applyNumberFormat="1" applyFont="1" applyAlignment="1">
      <alignment/>
    </xf>
    <xf numFmtId="0" fontId="32" fillId="43" borderId="10" xfId="0" applyFont="1" applyFill="1" applyBorder="1" applyAlignment="1">
      <alignment horizontal="center" wrapText="1"/>
    </xf>
    <xf numFmtId="0" fontId="32" fillId="43" borderId="4" xfId="0" applyFont="1" applyFill="1" applyBorder="1" applyAlignment="1">
      <alignment horizontal="center" vertical="top" wrapText="1"/>
    </xf>
    <xf numFmtId="0" fontId="32" fillId="43" borderId="19" xfId="0" applyFont="1" applyFill="1" applyBorder="1" applyAlignment="1">
      <alignment horizontal="center" wrapText="1"/>
    </xf>
    <xf numFmtId="3" fontId="32" fillId="43" borderId="11" xfId="0" applyNumberFormat="1" applyFont="1" applyFill="1" applyBorder="1" applyAlignment="1">
      <alignment horizontal="right"/>
    </xf>
    <xf numFmtId="3" fontId="4" fillId="43" borderId="26" xfId="51" applyNumberFormat="1" applyFont="1" applyFill="1" applyBorder="1" applyAlignment="1">
      <alignment horizontal="right"/>
    </xf>
    <xf numFmtId="182" fontId="6" fillId="43" borderId="11" xfId="0" applyNumberFormat="1" applyFont="1" applyFill="1" applyBorder="1" applyAlignment="1">
      <alignment horizontal="right"/>
    </xf>
    <xf numFmtId="3" fontId="34" fillId="43" borderId="13" xfId="0" applyNumberFormat="1" applyFont="1" applyFill="1" applyBorder="1" applyAlignment="1">
      <alignment/>
    </xf>
    <xf numFmtId="0" fontId="32" fillId="43" borderId="19" xfId="0" applyFont="1" applyFill="1" applyBorder="1" applyAlignment="1">
      <alignment horizontal="center" vertical="top" wrapText="1"/>
    </xf>
    <xf numFmtId="0" fontId="32" fillId="43" borderId="13" xfId="0" applyFont="1" applyFill="1" applyBorder="1" applyAlignment="1">
      <alignment vertical="top" wrapText="1"/>
    </xf>
    <xf numFmtId="0" fontId="32" fillId="43" borderId="25" xfId="0" applyFont="1" applyFill="1" applyBorder="1" applyAlignment="1">
      <alignment horizontal="right"/>
    </xf>
    <xf numFmtId="0" fontId="32" fillId="43" borderId="25" xfId="0" applyFont="1" applyFill="1" applyBorder="1" applyAlignment="1">
      <alignment horizontal="right" wrapText="1"/>
    </xf>
    <xf numFmtId="0" fontId="34" fillId="43" borderId="22" xfId="0" applyFont="1" applyFill="1" applyBorder="1" applyAlignment="1">
      <alignment horizontal="right"/>
    </xf>
    <xf numFmtId="3" fontId="32" fillId="43" borderId="26" xfId="0" applyNumberFormat="1" applyFont="1" applyFill="1" applyBorder="1" applyAlignment="1">
      <alignment horizontal="right"/>
    </xf>
    <xf numFmtId="3" fontId="4" fillId="43" borderId="11" xfId="51" applyNumberFormat="1" applyFont="1" applyFill="1" applyBorder="1" applyAlignment="1">
      <alignment horizontal="right"/>
    </xf>
    <xf numFmtId="3" fontId="4" fillId="43" borderId="26" xfId="0" applyNumberFormat="1" applyFont="1" applyFill="1" applyBorder="1" applyAlignment="1">
      <alignment horizontal="right"/>
    </xf>
    <xf numFmtId="3" fontId="6" fillId="43" borderId="26" xfId="0" applyNumberFormat="1" applyFont="1" applyFill="1" applyBorder="1" applyAlignment="1">
      <alignment horizontal="right"/>
    </xf>
    <xf numFmtId="182" fontId="6" fillId="43" borderId="26" xfId="0" applyNumberFormat="1" applyFont="1" applyFill="1" applyBorder="1" applyAlignment="1">
      <alignment horizontal="right"/>
    </xf>
    <xf numFmtId="214" fontId="1" fillId="0" borderId="11" xfId="108" applyNumberFormat="1" applyFont="1" applyFill="1" applyBorder="1" applyAlignment="1" applyProtection="1">
      <alignment horizontal="center"/>
      <protection/>
    </xf>
    <xf numFmtId="0" fontId="1" fillId="43" borderId="4" xfId="0" applyFont="1" applyFill="1" applyBorder="1" applyAlignment="1">
      <alignment horizontal="center" textRotation="90" wrapText="1"/>
    </xf>
    <xf numFmtId="0" fontId="1" fillId="43" borderId="4" xfId="0" applyFont="1" applyFill="1" applyBorder="1" applyAlignment="1">
      <alignment horizontal="center" vertical="top" textRotation="90" wrapText="1"/>
    </xf>
    <xf numFmtId="217" fontId="1" fillId="43" borderId="4" xfId="108" applyNumberFormat="1" applyFont="1" applyFill="1" applyBorder="1" applyAlignment="1" quotePrefix="1">
      <alignment horizontal="center" vertical="center" wrapText="1"/>
      <protection/>
    </xf>
    <xf numFmtId="3" fontId="1" fillId="43" borderId="26" xfId="51" applyNumberFormat="1" applyFont="1" applyFill="1" applyBorder="1" applyAlignment="1">
      <alignment horizontal="right"/>
    </xf>
    <xf numFmtId="182" fontId="10" fillId="43" borderId="26" xfId="51" applyNumberFormat="1" applyFont="1" applyFill="1" applyBorder="1" applyAlignment="1">
      <alignment horizontal="center"/>
    </xf>
    <xf numFmtId="0" fontId="1" fillId="43" borderId="19" xfId="0" applyFont="1" applyFill="1" applyBorder="1" applyAlignment="1">
      <alignment horizontal="center" vertical="top" textRotation="90" wrapText="1"/>
    </xf>
    <xf numFmtId="0" fontId="1" fillId="43" borderId="18" xfId="0" applyFont="1" applyFill="1" applyBorder="1" applyAlignment="1">
      <alignment/>
    </xf>
    <xf numFmtId="0" fontId="1" fillId="43" borderId="19" xfId="0" applyFont="1" applyFill="1" applyBorder="1" applyAlignment="1">
      <alignment horizontal="center" textRotation="90" wrapText="1"/>
    </xf>
    <xf numFmtId="184" fontId="4" fillId="43" borderId="11" xfId="108" applyNumberFormat="1" applyFont="1" applyFill="1" applyBorder="1" applyAlignment="1" applyProtection="1">
      <alignment horizontal="right"/>
      <protection/>
    </xf>
    <xf numFmtId="186" fontId="4" fillId="43" borderId="11" xfId="108" applyNumberFormat="1" applyFont="1" applyFill="1" applyBorder="1" applyAlignment="1" applyProtection="1">
      <alignment horizontal="right"/>
      <protection/>
    </xf>
    <xf numFmtId="187" fontId="6" fillId="43" borderId="11" xfId="103" applyNumberFormat="1" applyFont="1" applyFill="1" applyBorder="1" applyAlignment="1">
      <alignment horizontal="right"/>
      <protection/>
    </xf>
    <xf numFmtId="186" fontId="6" fillId="43" borderId="11" xfId="103" applyNumberFormat="1" applyFont="1" applyFill="1" applyBorder="1" applyAlignment="1">
      <alignment horizontal="right"/>
      <protection/>
    </xf>
    <xf numFmtId="187" fontId="6" fillId="43" borderId="11" xfId="0" applyNumberFormat="1" applyFont="1" applyFill="1" applyBorder="1" applyAlignment="1">
      <alignment horizontal="right"/>
    </xf>
    <xf numFmtId="186" fontId="6" fillId="43" borderId="11" xfId="0" applyNumberFormat="1" applyFont="1" applyFill="1" applyBorder="1" applyAlignment="1">
      <alignment horizontal="right"/>
    </xf>
    <xf numFmtId="184" fontId="6" fillId="43" borderId="11" xfId="108" applyNumberFormat="1" applyFont="1" applyFill="1" applyBorder="1" applyAlignment="1" applyProtection="1">
      <alignment horizontal="right"/>
      <protection/>
    </xf>
    <xf numFmtId="186" fontId="6" fillId="43" borderId="11" xfId="108" applyNumberFormat="1" applyFont="1" applyFill="1" applyBorder="1" applyAlignment="1" applyProtection="1">
      <alignment horizontal="right"/>
      <protection/>
    </xf>
    <xf numFmtId="1" fontId="1" fillId="43" borderId="11" xfId="0" applyNumberFormat="1" applyFont="1" applyFill="1" applyBorder="1" applyAlignment="1">
      <alignment horizontal="center"/>
    </xf>
    <xf numFmtId="0" fontId="27" fillId="0" borderId="0" xfId="78" applyAlignment="1">
      <alignment/>
    </xf>
    <xf numFmtId="0" fontId="0" fillId="0" borderId="0" xfId="0" applyAlignment="1">
      <alignment/>
    </xf>
    <xf numFmtId="0" fontId="27" fillId="0" borderId="0" xfId="78" applyBorder="1" applyAlignment="1">
      <alignment/>
    </xf>
    <xf numFmtId="0" fontId="4" fillId="0" borderId="0" xfId="108" applyFont="1" applyBorder="1" applyAlignment="1">
      <alignment/>
      <protection/>
    </xf>
    <xf numFmtId="0" fontId="5" fillId="0" borderId="0" xfId="0" applyFont="1" applyAlignment="1">
      <alignment/>
    </xf>
    <xf numFmtId="0" fontId="4" fillId="0" borderId="0" xfId="103" applyFont="1" applyAlignment="1">
      <alignment/>
      <protection/>
    </xf>
    <xf numFmtId="0" fontId="27" fillId="0" borderId="0" xfId="78" applyFill="1" applyAlignment="1">
      <alignment/>
    </xf>
    <xf numFmtId="0" fontId="5" fillId="0" borderId="0" xfId="113" applyFont="1" applyFill="1" applyAlignment="1">
      <alignment/>
      <protection/>
    </xf>
    <xf numFmtId="0" fontId="5" fillId="0" borderId="0" xfId="104" applyFont="1" applyAlignment="1">
      <alignment/>
      <protection/>
    </xf>
    <xf numFmtId="0" fontId="27" fillId="43" borderId="0" xfId="78" applyFill="1" applyAlignment="1">
      <alignment/>
    </xf>
    <xf numFmtId="0" fontId="32" fillId="43" borderId="0" xfId="0" applyFont="1" applyFill="1" applyAlignment="1">
      <alignment/>
    </xf>
    <xf numFmtId="0" fontId="23" fillId="0" borderId="0" xfId="97" applyFont="1" applyAlignment="1">
      <alignment/>
      <protection/>
    </xf>
    <xf numFmtId="0" fontId="0" fillId="0" borderId="0" xfId="97" applyAlignment="1">
      <alignment/>
      <protection/>
    </xf>
    <xf numFmtId="0" fontId="5" fillId="0" borderId="0" xfId="96" applyAlignment="1">
      <alignment/>
      <protection/>
    </xf>
    <xf numFmtId="0" fontId="40" fillId="34" borderId="23" xfId="92" applyFont="1" applyFill="1" applyBorder="1" applyAlignment="1">
      <alignment horizontal="left"/>
      <protection/>
    </xf>
    <xf numFmtId="0" fontId="40" fillId="34" borderId="31" xfId="92" applyFont="1" applyFill="1" applyBorder="1" applyAlignment="1">
      <alignment horizontal="left"/>
      <protection/>
    </xf>
    <xf numFmtId="0" fontId="10" fillId="34" borderId="24" xfId="92" applyFont="1" applyFill="1" applyBorder="1" applyAlignment="1">
      <alignment horizontal="left"/>
      <protection/>
    </xf>
    <xf numFmtId="0" fontId="10" fillId="34" borderId="0" xfId="92" applyFont="1" applyFill="1" applyBorder="1" applyAlignment="1">
      <alignment horizontal="left"/>
      <protection/>
    </xf>
    <xf numFmtId="0" fontId="11" fillId="43" borderId="24" xfId="92" applyFont="1" applyFill="1" applyBorder="1" applyAlignment="1">
      <alignment horizontal="left"/>
      <protection/>
    </xf>
    <xf numFmtId="0" fontId="11" fillId="43" borderId="0" xfId="92" applyFont="1" applyFill="1" applyBorder="1" applyAlignment="1">
      <alignment horizontal="left"/>
      <protection/>
    </xf>
    <xf numFmtId="0" fontId="10" fillId="34" borderId="27" xfId="92" applyFont="1" applyFill="1" applyBorder="1" applyAlignment="1">
      <alignment horizontal="left"/>
      <protection/>
    </xf>
    <xf numFmtId="0" fontId="10" fillId="34" borderId="12" xfId="92" applyFont="1" applyFill="1" applyBorder="1" applyAlignment="1">
      <alignment horizontal="left"/>
      <protection/>
    </xf>
    <xf numFmtId="0" fontId="37" fillId="43" borderId="0" xfId="108" applyFont="1" applyFill="1" applyBorder="1" applyAlignment="1">
      <alignment horizontal="left" wrapText="1"/>
      <protection/>
    </xf>
    <xf numFmtId="0" fontId="10" fillId="34" borderId="0" xfId="108" applyFont="1" applyFill="1" applyBorder="1" applyAlignment="1">
      <alignment horizontal="left"/>
      <protection/>
    </xf>
    <xf numFmtId="180" fontId="11" fillId="0" borderId="0" xfId="108" applyNumberFormat="1" applyFont="1" applyFill="1" applyBorder="1" applyAlignment="1" applyProtection="1">
      <alignment horizontal="left" vertical="center" wrapText="1"/>
      <protection/>
    </xf>
    <xf numFmtId="178" fontId="1" fillId="0" borderId="31" xfId="103" applyNumberFormat="1" applyFont="1" applyFill="1" applyBorder="1" applyAlignment="1">
      <alignment horizontal="left" vertical="center" wrapText="1"/>
      <protection/>
    </xf>
    <xf numFmtId="178" fontId="4" fillId="0" borderId="18" xfId="108" applyNumberFormat="1" applyFont="1" applyFill="1" applyBorder="1" applyAlignment="1">
      <alignment horizontal="center" vertical="center" wrapText="1"/>
      <protection/>
    </xf>
    <xf numFmtId="0" fontId="5" fillId="0" borderId="10" xfId="0" applyFont="1" applyFill="1" applyBorder="1" applyAlignment="1">
      <alignment/>
    </xf>
    <xf numFmtId="0" fontId="5" fillId="0" borderId="19" xfId="0" applyFont="1" applyFill="1" applyBorder="1" applyAlignment="1">
      <alignment/>
    </xf>
    <xf numFmtId="1" fontId="4" fillId="0" borderId="22" xfId="108" applyNumberFormat="1" applyFont="1" applyFill="1" applyBorder="1" applyAlignment="1">
      <alignment horizontal="center" vertical="center" wrapText="1"/>
      <protection/>
    </xf>
    <xf numFmtId="0" fontId="5" fillId="0" borderId="13" xfId="0" applyFont="1" applyFill="1" applyBorder="1" applyAlignment="1">
      <alignment/>
    </xf>
    <xf numFmtId="0" fontId="1" fillId="48" borderId="0" xfId="108" applyFont="1" applyFill="1" applyBorder="1" applyAlignment="1">
      <alignment horizontal="left" vertical="center" wrapText="1"/>
      <protection/>
    </xf>
    <xf numFmtId="180" fontId="36" fillId="0" borderId="22" xfId="108" applyNumberFormat="1" applyFont="1" applyFill="1" applyBorder="1" applyAlignment="1" applyProtection="1">
      <alignment horizontal="center"/>
      <protection/>
    </xf>
    <xf numFmtId="180" fontId="36" fillId="0" borderId="11" xfId="108" applyNumberFormat="1" applyFont="1" applyFill="1" applyBorder="1" applyAlignment="1" applyProtection="1">
      <alignment horizontal="center"/>
      <protection/>
    </xf>
    <xf numFmtId="180" fontId="36" fillId="0" borderId="13" xfId="108" applyNumberFormat="1" applyFont="1" applyFill="1" applyBorder="1" applyAlignment="1" applyProtection="1">
      <alignment horizontal="center"/>
      <protection/>
    </xf>
    <xf numFmtId="178" fontId="4" fillId="0" borderId="18" xfId="108" applyNumberFormat="1" applyFont="1" applyFill="1" applyBorder="1" applyAlignment="1">
      <alignment horizontal="center"/>
      <protection/>
    </xf>
    <xf numFmtId="178" fontId="4" fillId="0" borderId="10" xfId="108" applyNumberFormat="1" applyFont="1" applyFill="1" applyBorder="1" applyAlignment="1">
      <alignment horizontal="center"/>
      <protection/>
    </xf>
    <xf numFmtId="178" fontId="4" fillId="0" borderId="19" xfId="108" applyNumberFormat="1" applyFont="1" applyFill="1" applyBorder="1" applyAlignment="1">
      <alignment horizontal="center"/>
      <protection/>
    </xf>
    <xf numFmtId="0" fontId="1" fillId="0" borderId="31" xfId="0" applyFont="1" applyFill="1" applyBorder="1" applyAlignment="1">
      <alignment horizontal="left" vertical="center" wrapText="1"/>
    </xf>
    <xf numFmtId="0" fontId="11" fillId="53" borderId="0" xfId="108" applyFont="1" applyFill="1" applyBorder="1" applyAlignment="1">
      <alignment horizontal="left" wrapText="1"/>
      <protection/>
    </xf>
    <xf numFmtId="0" fontId="1" fillId="43" borderId="18" xfId="0" applyFont="1" applyFill="1" applyBorder="1" applyAlignment="1">
      <alignment horizontal="center" wrapText="1"/>
    </xf>
    <xf numFmtId="0" fontId="1" fillId="43" borderId="10" xfId="0" applyFont="1" applyFill="1" applyBorder="1" applyAlignment="1">
      <alignment horizontal="center" wrapText="1"/>
    </xf>
    <xf numFmtId="0" fontId="1" fillId="43" borderId="19" xfId="0" applyFont="1" applyFill="1" applyBorder="1" applyAlignment="1">
      <alignment horizontal="center" wrapText="1"/>
    </xf>
    <xf numFmtId="0" fontId="23" fillId="0" borderId="18" xfId="0" applyFont="1" applyFill="1" applyBorder="1" applyAlignment="1">
      <alignment horizontal="center" wrapText="1"/>
    </xf>
    <xf numFmtId="0" fontId="23" fillId="0" borderId="10" xfId="0" applyFont="1" applyFill="1" applyBorder="1" applyAlignment="1">
      <alignment horizontal="center" wrapText="1"/>
    </xf>
    <xf numFmtId="0" fontId="23" fillId="0" borderId="19" xfId="0" applyFont="1" applyFill="1" applyBorder="1" applyAlignment="1">
      <alignment horizontal="center" wrapText="1"/>
    </xf>
    <xf numFmtId="0" fontId="1" fillId="43" borderId="22" xfId="0" applyFont="1" applyFill="1" applyBorder="1" applyAlignment="1">
      <alignment horizontal="center" textRotation="90" wrapText="1"/>
    </xf>
    <xf numFmtId="0" fontId="1" fillId="43" borderId="11" xfId="0" applyFont="1" applyFill="1" applyBorder="1" applyAlignment="1">
      <alignment horizontal="center" textRotation="90" wrapText="1"/>
    </xf>
    <xf numFmtId="0" fontId="1" fillId="43" borderId="13" xfId="0" applyFont="1" applyFill="1" applyBorder="1" applyAlignment="1">
      <alignment horizontal="center" textRotation="90" wrapText="1"/>
    </xf>
    <xf numFmtId="0" fontId="1" fillId="0" borderId="0" xfId="108" applyFont="1" applyFill="1" applyBorder="1" applyAlignment="1">
      <alignment wrapText="1"/>
      <protection/>
    </xf>
    <xf numFmtId="0" fontId="11" fillId="0" borderId="0" xfId="108" applyFont="1" applyFill="1" applyBorder="1" applyAlignment="1">
      <alignment wrapText="1"/>
      <protection/>
    </xf>
    <xf numFmtId="0" fontId="1" fillId="43" borderId="18" xfId="0" applyFont="1" applyFill="1" applyBorder="1" applyAlignment="1">
      <alignment horizontal="center"/>
    </xf>
    <xf numFmtId="0" fontId="1" fillId="43" borderId="19" xfId="0" applyFont="1" applyFill="1" applyBorder="1" applyAlignment="1">
      <alignment/>
    </xf>
    <xf numFmtId="0" fontId="11" fillId="0" borderId="31" xfId="108" applyFont="1" applyFill="1" applyBorder="1" applyAlignment="1">
      <alignment horizontal="left" vertical="center" wrapText="1"/>
      <protection/>
    </xf>
    <xf numFmtId="0" fontId="1" fillId="0" borderId="0" xfId="108" applyFont="1" applyFill="1" applyBorder="1" applyAlignment="1">
      <alignment horizontal="left" wrapText="1"/>
      <protection/>
    </xf>
    <xf numFmtId="0" fontId="11" fillId="53" borderId="0" xfId="108" applyFont="1" applyFill="1" applyBorder="1" applyAlignment="1">
      <alignment horizontal="left" vertical="center" wrapText="1"/>
      <protection/>
    </xf>
    <xf numFmtId="0" fontId="1" fillId="0" borderId="18" xfId="0" applyFont="1" applyFill="1" applyBorder="1" applyAlignment="1">
      <alignment horizontal="center" wrapText="1"/>
    </xf>
    <xf numFmtId="0" fontId="1" fillId="0" borderId="10" xfId="0" applyFont="1" applyFill="1" applyBorder="1" applyAlignment="1">
      <alignment horizontal="center" wrapText="1"/>
    </xf>
    <xf numFmtId="0" fontId="1" fillId="0" borderId="19" xfId="0" applyFont="1" applyFill="1" applyBorder="1" applyAlignment="1">
      <alignment horizontal="center" wrapText="1"/>
    </xf>
    <xf numFmtId="0" fontId="11" fillId="0" borderId="0" xfId="108" applyFont="1" applyFill="1" applyBorder="1" applyAlignment="1">
      <alignment horizontal="left" wrapText="1"/>
      <protection/>
    </xf>
    <xf numFmtId="0" fontId="10" fillId="0" borderId="0" xfId="103" applyFont="1" applyAlignment="1">
      <alignment horizontal="left" vertical="top" wrapText="1"/>
      <protection/>
    </xf>
    <xf numFmtId="0" fontId="1" fillId="0" borderId="22" xfId="103" applyFont="1" applyBorder="1" applyAlignment="1">
      <alignment horizontal="center"/>
      <protection/>
    </xf>
    <xf numFmtId="0" fontId="1" fillId="0" borderId="13" xfId="103" applyFont="1" applyBorder="1" applyAlignment="1">
      <alignment horizontal="center"/>
      <protection/>
    </xf>
    <xf numFmtId="0" fontId="1" fillId="0" borderId="31" xfId="107" applyFont="1" applyFill="1" applyBorder="1" applyAlignment="1">
      <alignment horizontal="left" vertical="center" wrapText="1"/>
      <protection/>
    </xf>
    <xf numFmtId="0" fontId="1" fillId="54" borderId="23" xfId="103" applyFont="1" applyFill="1" applyBorder="1" applyAlignment="1">
      <alignment horizontal="center"/>
      <protection/>
    </xf>
    <xf numFmtId="0" fontId="1" fillId="54" borderId="31" xfId="103" applyFont="1" applyFill="1" applyBorder="1" applyAlignment="1">
      <alignment horizontal="center"/>
      <protection/>
    </xf>
    <xf numFmtId="0" fontId="1" fillId="54" borderId="25" xfId="103" applyFont="1" applyFill="1" applyBorder="1" applyAlignment="1">
      <alignment horizontal="center"/>
      <protection/>
    </xf>
    <xf numFmtId="0" fontId="1" fillId="54" borderId="24" xfId="103" applyFont="1" applyFill="1" applyBorder="1" applyAlignment="1">
      <alignment horizontal="center"/>
      <protection/>
    </xf>
    <xf numFmtId="0" fontId="1" fillId="54" borderId="0" xfId="103" applyFont="1" applyFill="1" applyBorder="1" applyAlignment="1">
      <alignment horizontal="center"/>
      <protection/>
    </xf>
    <xf numFmtId="0" fontId="1" fillId="54" borderId="26" xfId="103" applyFont="1" applyFill="1" applyBorder="1" applyAlignment="1">
      <alignment horizontal="center"/>
      <protection/>
    </xf>
    <xf numFmtId="180" fontId="10" fillId="0" borderId="0" xfId="107" applyNumberFormat="1" applyFont="1" applyFill="1" applyBorder="1" applyAlignment="1" applyProtection="1">
      <alignment horizontal="left" wrapText="1"/>
      <protection/>
    </xf>
    <xf numFmtId="0" fontId="40" fillId="54" borderId="0" xfId="0" applyFont="1" applyFill="1" applyBorder="1" applyAlignment="1">
      <alignment horizontal="center"/>
    </xf>
    <xf numFmtId="0" fontId="40" fillId="54" borderId="26" xfId="0" applyFont="1" applyFill="1" applyBorder="1" applyAlignment="1">
      <alignment horizontal="center"/>
    </xf>
    <xf numFmtId="178" fontId="40" fillId="54" borderId="24" xfId="0" applyNumberFormat="1" applyFont="1" applyFill="1" applyBorder="1" applyAlignment="1">
      <alignment horizontal="center"/>
    </xf>
    <xf numFmtId="178" fontId="40" fillId="54" borderId="0" xfId="0" applyNumberFormat="1" applyFont="1" applyFill="1" applyBorder="1" applyAlignment="1">
      <alignment horizontal="center"/>
    </xf>
    <xf numFmtId="178" fontId="40" fillId="54" borderId="26" xfId="0" applyNumberFormat="1" applyFont="1" applyFill="1" applyBorder="1" applyAlignment="1">
      <alignment horizontal="center"/>
    </xf>
    <xf numFmtId="180" fontId="11" fillId="0" borderId="0" xfId="106" applyNumberFormat="1" applyFont="1" applyFill="1" applyBorder="1" applyAlignment="1" applyProtection="1">
      <alignment horizontal="left" wrapText="1"/>
      <protection/>
    </xf>
    <xf numFmtId="180" fontId="10" fillId="0" borderId="0" xfId="106" applyNumberFormat="1" applyFont="1" applyFill="1" applyBorder="1" applyAlignment="1" applyProtection="1">
      <alignment horizontal="left" wrapText="1"/>
      <protection/>
    </xf>
    <xf numFmtId="180" fontId="1" fillId="0" borderId="0" xfId="106" applyNumberFormat="1" applyFont="1" applyFill="1" applyBorder="1" applyAlignment="1" applyProtection="1">
      <alignment horizontal="left" wrapText="1"/>
      <protection/>
    </xf>
    <xf numFmtId="2" fontId="1" fillId="0" borderId="18" xfId="104" applyNumberFormat="1" applyFont="1" applyBorder="1" applyAlignment="1">
      <alignment horizontal="center"/>
      <protection/>
    </xf>
    <xf numFmtId="2" fontId="1" fillId="0" borderId="10" xfId="104" applyNumberFormat="1" applyFont="1" applyBorder="1" applyAlignment="1">
      <alignment horizontal="center"/>
      <protection/>
    </xf>
    <xf numFmtId="2" fontId="1" fillId="0" borderId="19" xfId="104" applyNumberFormat="1" applyFont="1" applyBorder="1" applyAlignment="1">
      <alignment horizontal="center"/>
      <protection/>
    </xf>
    <xf numFmtId="0" fontId="1" fillId="0" borderId="18" xfId="104" applyFont="1" applyBorder="1" applyAlignment="1">
      <alignment horizontal="center"/>
      <protection/>
    </xf>
    <xf numFmtId="0" fontId="1" fillId="0" borderId="10" xfId="104" applyFont="1" applyBorder="1" applyAlignment="1">
      <alignment horizontal="center"/>
      <protection/>
    </xf>
    <xf numFmtId="0" fontId="1" fillId="0" borderId="19" xfId="104" applyFont="1" applyBorder="1" applyAlignment="1">
      <alignment horizontal="center"/>
      <protection/>
    </xf>
    <xf numFmtId="0" fontId="32" fillId="0" borderId="10" xfId="0" applyFont="1" applyFill="1" applyBorder="1" applyAlignment="1">
      <alignment horizontal="center" wrapText="1"/>
    </xf>
    <xf numFmtId="0" fontId="32" fillId="0" borderId="19" xfId="0" applyFont="1" applyFill="1" applyBorder="1" applyAlignment="1">
      <alignment horizontal="center" wrapText="1"/>
    </xf>
    <xf numFmtId="0" fontId="46" fillId="0" borderId="18" xfId="0" applyFont="1" applyFill="1" applyBorder="1" applyAlignment="1">
      <alignment horizontal="center" wrapText="1"/>
    </xf>
    <xf numFmtId="0" fontId="46" fillId="0" borderId="10" xfId="0" applyFont="1" applyFill="1" applyBorder="1" applyAlignment="1">
      <alignment horizontal="center" wrapText="1"/>
    </xf>
    <xf numFmtId="0" fontId="46" fillId="0" borderId="19" xfId="0" applyFont="1" applyFill="1" applyBorder="1" applyAlignment="1">
      <alignment horizontal="center" wrapText="1"/>
    </xf>
    <xf numFmtId="0" fontId="1" fillId="0" borderId="31" xfId="108" applyFont="1" applyFill="1" applyBorder="1" applyAlignment="1">
      <alignment horizontal="left" vertical="center" wrapText="1"/>
      <protection/>
    </xf>
    <xf numFmtId="0" fontId="32" fillId="0" borderId="18" xfId="0" applyFont="1" applyFill="1" applyBorder="1" applyAlignment="1">
      <alignment horizontal="center" wrapText="1"/>
    </xf>
    <xf numFmtId="0" fontId="32" fillId="43" borderId="11" xfId="0" applyFont="1" applyFill="1" applyBorder="1" applyAlignment="1">
      <alignment horizontal="center" vertical="top" wrapText="1"/>
    </xf>
    <xf numFmtId="0" fontId="32" fillId="43" borderId="13" xfId="0" applyFont="1" applyFill="1" applyBorder="1" applyAlignment="1">
      <alignment horizontal="center" vertical="top" wrapText="1"/>
    </xf>
    <xf numFmtId="0" fontId="32" fillId="43" borderId="22" xfId="0" applyFont="1" applyFill="1" applyBorder="1" applyAlignment="1">
      <alignment horizontal="center" vertical="top" wrapText="1"/>
    </xf>
    <xf numFmtId="0" fontId="11" fillId="0" borderId="0" xfId="97" applyFont="1" applyAlignment="1">
      <alignment horizontal="left" vertical="top" wrapText="1"/>
      <protection/>
    </xf>
    <xf numFmtId="0" fontId="1" fillId="0" borderId="0" xfId="97" applyFont="1" applyAlignment="1">
      <alignment horizontal="left" wrapText="1"/>
      <protection/>
    </xf>
    <xf numFmtId="0" fontId="47" fillId="0" borderId="0" xfId="97" applyFont="1" applyAlignment="1">
      <alignment horizontal="left" wrapText="1"/>
      <protection/>
    </xf>
    <xf numFmtId="0" fontId="48" fillId="0" borderId="0" xfId="97" applyFont="1" applyAlignment="1">
      <alignment horizontal="left" vertical="top" wrapText="1"/>
      <protection/>
    </xf>
    <xf numFmtId="0" fontId="10" fillId="0" borderId="0" xfId="97" applyFont="1" applyAlignment="1">
      <alignment horizontal="left"/>
      <protection/>
    </xf>
    <xf numFmtId="0" fontId="11" fillId="0" borderId="0" xfId="97" applyFont="1" applyAlignment="1">
      <alignment horizontal="left" vertical="top"/>
      <protection/>
    </xf>
    <xf numFmtId="0" fontId="11" fillId="0" borderId="0" xfId="97" applyFont="1" applyAlignment="1">
      <alignment horizontal="left"/>
      <protection/>
    </xf>
    <xf numFmtId="0" fontId="50" fillId="0" borderId="0" xfId="97" applyFont="1" applyAlignment="1">
      <alignment horizontal="left"/>
      <protection/>
    </xf>
    <xf numFmtId="0" fontId="23" fillId="0" borderId="0" xfId="97" applyFont="1" applyAlignment="1">
      <alignment horizontal="left" vertical="top" wrapText="1" readingOrder="1"/>
      <protection/>
    </xf>
    <xf numFmtId="0" fontId="48" fillId="2" borderId="0" xfId="0" applyFont="1" applyFill="1" applyAlignment="1">
      <alignment horizontal="left" vertical="top" wrapText="1"/>
    </xf>
    <xf numFmtId="0" fontId="32" fillId="0" borderId="0" xfId="0" applyFont="1" applyFill="1" applyAlignment="1">
      <alignment horizontal="left"/>
    </xf>
    <xf numFmtId="0" fontId="5" fillId="0" borderId="0" xfId="104" applyFont="1" applyAlignment="1">
      <alignment horizontal="left"/>
      <protection/>
    </xf>
    <xf numFmtId="0" fontId="5" fillId="0" borderId="0" xfId="113" applyFont="1" applyFill="1" applyAlignment="1">
      <alignment horizontal="left"/>
      <protection/>
    </xf>
    <xf numFmtId="0" fontId="4" fillId="0" borderId="0" xfId="103" applyFont="1" applyAlignment="1">
      <alignment horizontal="left"/>
      <protection/>
    </xf>
    <xf numFmtId="0" fontId="5" fillId="0" borderId="0" xfId="0" applyFont="1" applyAlignment="1">
      <alignment horizontal="left"/>
    </xf>
    <xf numFmtId="0" fontId="4" fillId="0" borderId="0" xfId="108" applyFont="1" applyBorder="1" applyAlignment="1">
      <alignment horizontal="left"/>
      <protection/>
    </xf>
    <xf numFmtId="0" fontId="0" fillId="0" borderId="0" xfId="0" applyAlignment="1">
      <alignment horizontal="left"/>
    </xf>
  </cellXfs>
  <cellStyles count="13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Ç¥ÁØ_ENRL2" xfId="42"/>
    <cellStyle name="Calculation" xfId="43"/>
    <cellStyle name="cell" xfId="44"/>
    <cellStyle name="Check Cell" xfId="45"/>
    <cellStyle name="Code additions" xfId="46"/>
    <cellStyle name="Col&amp;RowHeadings" xfId="47"/>
    <cellStyle name="ColCodes" xfId="48"/>
    <cellStyle name="ColTitles" xfId="49"/>
    <cellStyle name="column" xfId="50"/>
    <cellStyle name="Comma" xfId="51"/>
    <cellStyle name="Comma [0]" xfId="52"/>
    <cellStyle name="Comma 2" xfId="53"/>
    <cellStyle name="Currency" xfId="54"/>
    <cellStyle name="Currency [0]" xfId="55"/>
    <cellStyle name="DataEntryCells" xfId="56"/>
    <cellStyle name="Dezimal [0]_DIAGRAM" xfId="57"/>
    <cellStyle name="Dezimal_DIAGRAM" xfId="58"/>
    <cellStyle name="Didier" xfId="59"/>
    <cellStyle name="Didier - Title" xfId="60"/>
    <cellStyle name="Didier subtitles" xfId="61"/>
    <cellStyle name="ErrRpt_DataEntryCells" xfId="62"/>
    <cellStyle name="ErrRpt-DataEntryCells" xfId="63"/>
    <cellStyle name="ErrRpt-GreyBackground" xfId="64"/>
    <cellStyle name="Explanatory Text" xfId="65"/>
    <cellStyle name="Followed Hyperlink" xfId="66"/>
    <cellStyle name="formula" xfId="67"/>
    <cellStyle name="gap" xfId="68"/>
    <cellStyle name="Good" xfId="69"/>
    <cellStyle name="Grey_background" xfId="70"/>
    <cellStyle name="GreyBackground" xfId="71"/>
    <cellStyle name="Heading 1" xfId="72"/>
    <cellStyle name="Heading 2" xfId="73"/>
    <cellStyle name="Heading 3" xfId="74"/>
    <cellStyle name="Heading 4" xfId="75"/>
    <cellStyle name="Hipervínculo" xfId="76"/>
    <cellStyle name="Hipervínculo visitado" xfId="77"/>
    <cellStyle name="Hyperlink" xfId="78"/>
    <cellStyle name="Input" xfId="79"/>
    <cellStyle name="ISC" xfId="80"/>
    <cellStyle name="isced" xfId="81"/>
    <cellStyle name="ISCED Titles" xfId="82"/>
    <cellStyle name="isced_8gradk" xfId="83"/>
    <cellStyle name="level1a" xfId="84"/>
    <cellStyle name="level2" xfId="85"/>
    <cellStyle name="level2a" xfId="86"/>
    <cellStyle name="level3" xfId="87"/>
    <cellStyle name="Line titles-Rows" xfId="88"/>
    <cellStyle name="Linked Cell" xfId="89"/>
    <cellStyle name="Migliaia (0)_conti99" xfId="90"/>
    <cellStyle name="Neutral" xfId="91"/>
    <cellStyle name="Normal 2" xfId="92"/>
    <cellStyle name="Normal 2 2" xfId="93"/>
    <cellStyle name="Normal 3" xfId="94"/>
    <cellStyle name="Normal 4" xfId="95"/>
    <cellStyle name="Normal 4 2" xfId="96"/>
    <cellStyle name="Normal 5" xfId="97"/>
    <cellStyle name="Normál_8gradk" xfId="98"/>
    <cellStyle name="Normal_B1.1b" xfId="99"/>
    <cellStyle name="Normal_B1.1d" xfId="100"/>
    <cellStyle name="Normal_B4" xfId="101"/>
    <cellStyle name="Normal_C1.1a" xfId="102"/>
    <cellStyle name="Normal_C3" xfId="103"/>
    <cellStyle name="Normal_C3.6Manual" xfId="104"/>
    <cellStyle name="Normal_C4" xfId="105"/>
    <cellStyle name="Normal_C6.1" xfId="106"/>
    <cellStyle name="Normal_C6.2" xfId="107"/>
    <cellStyle name="Normal_C6.5" xfId="108"/>
    <cellStyle name="Normal_G1.1" xfId="109"/>
    <cellStyle name="Normal_G2.2" xfId="110"/>
    <cellStyle name="Normal_Sheet1" xfId="111"/>
    <cellStyle name="Normal_Sheet4" xfId="112"/>
    <cellStyle name="Normal_T_C3 (version 1)" xfId="113"/>
    <cellStyle name="Note" xfId="114"/>
    <cellStyle name="Output" xfId="115"/>
    <cellStyle name="Percent" xfId="116"/>
    <cellStyle name="Percent 2" xfId="117"/>
    <cellStyle name="Prozent_SubCatperStud" xfId="118"/>
    <cellStyle name="row" xfId="119"/>
    <cellStyle name="RowCodes" xfId="120"/>
    <cellStyle name="Row-Col Headings" xfId="121"/>
    <cellStyle name="RowTitles" xfId="122"/>
    <cellStyle name="RowTitles1-Detail" xfId="123"/>
    <cellStyle name="RowTitles-Col2" xfId="124"/>
    <cellStyle name="RowTitles-Detail" xfId="125"/>
    <cellStyle name="Standaard_Blad1" xfId="126"/>
    <cellStyle name="Standard_DIAGRAM" xfId="127"/>
    <cellStyle name="Sub-titles" xfId="128"/>
    <cellStyle name="Sub-titles Cols" xfId="129"/>
    <cellStyle name="Sub-titles rows" xfId="130"/>
    <cellStyle name="Table No." xfId="131"/>
    <cellStyle name="Table Title" xfId="132"/>
    <cellStyle name="temp" xfId="133"/>
    <cellStyle name="Title" xfId="134"/>
    <cellStyle name="title1" xfId="135"/>
    <cellStyle name="Titles" xfId="136"/>
    <cellStyle name="Total" xfId="137"/>
    <cellStyle name="Tusental (0)_Blad2" xfId="138"/>
    <cellStyle name="Tusental_Blad2" xfId="139"/>
    <cellStyle name="Valuta (0)_Blad2" xfId="140"/>
    <cellStyle name="Valuta_Blad2" xfId="141"/>
    <cellStyle name="Währung [0]_DIAGRAM" xfId="142"/>
    <cellStyle name="Währung_DIAGRAM" xfId="143"/>
    <cellStyle name="Warning Text" xfId="144"/>
  </cellStyles>
  <dxfs count="1">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C_C2.1'!$A$4</c:f>
        </c:strRef>
      </c:tx>
      <c:layout>
        <c:manualLayout>
          <c:xMode val="factor"/>
          <c:yMode val="factor"/>
          <c:x val="-0.00725"/>
          <c:y val="-0.00175"/>
        </c:manualLayout>
      </c:layout>
      <c:spPr>
        <a:noFill/>
        <a:ln>
          <a:noFill/>
        </a:ln>
      </c:spPr>
      <c:txPr>
        <a:bodyPr vert="horz" rot="0"/>
        <a:lstStyle/>
        <a:p>
          <a:pPr>
            <a:defRPr lang="en-US" cap="none" sz="1200" b="1" i="0" u="none" baseline="0">
              <a:solidFill>
                <a:srgbClr val="000000"/>
              </a:solidFill>
            </a:defRPr>
          </a:pPr>
        </a:p>
      </c:txPr>
    </c:title>
    <c:plotArea>
      <c:layout>
        <c:manualLayout>
          <c:xMode val="edge"/>
          <c:yMode val="edge"/>
          <c:x val="0.01425"/>
          <c:y val="0.26825"/>
          <c:w val="0.97125"/>
          <c:h val="0.49925"/>
        </c:manualLayout>
      </c:layout>
      <c:barChart>
        <c:barDir val="col"/>
        <c:grouping val="clustered"/>
        <c:varyColors val="0"/>
        <c:ser>
          <c:idx val="2"/>
          <c:order val="0"/>
          <c:tx>
            <c:strRef>
              <c:f>'Data C_C2.1'!$F$10</c:f>
              <c:strCache>
                <c:ptCount val="1"/>
                <c:pt idx="0">
                  <c:v>2008</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C_C2.1'!$G$25:$G$46</c:f>
              <c:strCache>
                <c:ptCount val="22"/>
                <c:pt idx="0">
                  <c:v>Australia</c:v>
                </c:pt>
                <c:pt idx="1">
                  <c:v>Austria</c:v>
                </c:pt>
                <c:pt idx="2">
                  <c:v>United Kingdom</c:v>
                </c:pt>
                <c:pt idx="3">
                  <c:v>Switzerland</c:v>
                </c:pt>
                <c:pt idx="4">
                  <c:v>New Zealand</c:v>
                </c:pt>
                <c:pt idx="5">
                  <c:v>Belgium</c:v>
                </c:pt>
                <c:pt idx="6">
                  <c:v>Canada¹</c:v>
                </c:pt>
                <c:pt idx="7">
                  <c:v>Sweden</c:v>
                </c:pt>
                <c:pt idx="8">
                  <c:v>Netherlands</c:v>
                </c:pt>
                <c:pt idx="9">
                  <c:v>Iceland</c:v>
                </c:pt>
                <c:pt idx="10">
                  <c:v>United States</c:v>
                </c:pt>
                <c:pt idx="11">
                  <c:v>Hungary</c:v>
                </c:pt>
                <c:pt idx="12">
                  <c:v>Finland</c:v>
                </c:pt>
                <c:pt idx="13">
                  <c:v>Japan</c:v>
                </c:pt>
                <c:pt idx="14">
                  <c:v>Denmark</c:v>
                </c:pt>
                <c:pt idx="15">
                  <c:v>Slovak Republic</c:v>
                </c:pt>
                <c:pt idx="16">
                  <c:v>Portugal</c:v>
                </c:pt>
                <c:pt idx="17">
                  <c:v>Norway</c:v>
                </c:pt>
                <c:pt idx="18">
                  <c:v>Spain</c:v>
                </c:pt>
                <c:pt idx="19">
                  <c:v>Estonia</c:v>
                </c:pt>
                <c:pt idx="20">
                  <c:v>Chile</c:v>
                </c:pt>
                <c:pt idx="21">
                  <c:v>Slovenia</c:v>
                </c:pt>
              </c:strCache>
            </c:strRef>
          </c:cat>
          <c:val>
            <c:numRef>
              <c:f>'Data C_C2.1'!$F$25:$F$46</c:f>
              <c:numCache>
                <c:ptCount val="22"/>
                <c:pt idx="0">
                  <c:v>20.6328658691506</c:v>
                </c:pt>
                <c:pt idx="1">
                  <c:v>15.4999395686049</c:v>
                </c:pt>
                <c:pt idx="2">
                  <c:v>14.6723271485123</c:v>
                </c:pt>
                <c:pt idx="3">
                  <c:v>14.1248902966557</c:v>
                </c:pt>
                <c:pt idx="4">
                  <c:v>12.9176907017288</c:v>
                </c:pt>
                <c:pt idx="5">
                  <c:v>8.589041805529174</c:v>
                </c:pt>
                <c:pt idx="6">
                  <c:v>6.52809920739973</c:v>
                </c:pt>
                <c:pt idx="7">
                  <c:v>5.56750286940343</c:v>
                </c:pt>
                <c:pt idx="8">
                  <c:v>4.98965607701325</c:v>
                </c:pt>
                <c:pt idx="9">
                  <c:v>4.32926462630028</c:v>
                </c:pt>
                <c:pt idx="10">
                  <c:v>3.42212636824994</c:v>
                </c:pt>
                <c:pt idx="11">
                  <c:v>3.2524805723747</c:v>
                </c:pt>
                <c:pt idx="12">
                  <c:v>3.10643052756679</c:v>
                </c:pt>
                <c:pt idx="13">
                  <c:v>2.92698073848991</c:v>
                </c:pt>
                <c:pt idx="14">
                  <c:v>2.76931345819589</c:v>
                </c:pt>
                <c:pt idx="15">
                  <c:v>2.26471498232938</c:v>
                </c:pt>
                <c:pt idx="16">
                  <c:v>2.14954486000897</c:v>
                </c:pt>
                <c:pt idx="17">
                  <c:v>2.10276858260608</c:v>
                </c:pt>
                <c:pt idx="18">
                  <c:v>2.06948943273486</c:v>
                </c:pt>
                <c:pt idx="19">
                  <c:v>1.51390681844854</c:v>
                </c:pt>
                <c:pt idx="20">
                  <c:v>1.51047043346365</c:v>
                </c:pt>
                <c:pt idx="21">
                  <c:v>1.17891636710122</c:v>
                </c:pt>
              </c:numCache>
            </c:numRef>
          </c:val>
        </c:ser>
        <c:gapWidth val="100"/>
        <c:axId val="21158230"/>
        <c:axId val="56206343"/>
      </c:barChart>
      <c:lineChart>
        <c:grouping val="standard"/>
        <c:varyColors val="0"/>
        <c:ser>
          <c:idx val="0"/>
          <c:order val="1"/>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C_C2.1'!$G$25:$G$46</c:f>
              <c:strCache>
                <c:ptCount val="22"/>
                <c:pt idx="0">
                  <c:v>Australia</c:v>
                </c:pt>
                <c:pt idx="1">
                  <c:v>Austria</c:v>
                </c:pt>
                <c:pt idx="2">
                  <c:v>United Kingdom</c:v>
                </c:pt>
                <c:pt idx="3">
                  <c:v>Switzerland</c:v>
                </c:pt>
                <c:pt idx="4">
                  <c:v>New Zealand</c:v>
                </c:pt>
                <c:pt idx="5">
                  <c:v>Belgium</c:v>
                </c:pt>
                <c:pt idx="6">
                  <c:v>Canada¹</c:v>
                </c:pt>
                <c:pt idx="7">
                  <c:v>Sweden</c:v>
                </c:pt>
                <c:pt idx="8">
                  <c:v>Netherlands</c:v>
                </c:pt>
                <c:pt idx="9">
                  <c:v>Iceland</c:v>
                </c:pt>
                <c:pt idx="10">
                  <c:v>United States</c:v>
                </c:pt>
                <c:pt idx="11">
                  <c:v>Hungary</c:v>
                </c:pt>
                <c:pt idx="12">
                  <c:v>Finland</c:v>
                </c:pt>
                <c:pt idx="13">
                  <c:v>Japan</c:v>
                </c:pt>
                <c:pt idx="14">
                  <c:v>Denmark</c:v>
                </c:pt>
                <c:pt idx="15">
                  <c:v>Slovak Republic</c:v>
                </c:pt>
                <c:pt idx="16">
                  <c:v>Portugal</c:v>
                </c:pt>
                <c:pt idx="17">
                  <c:v>Norway</c:v>
                </c:pt>
                <c:pt idx="18">
                  <c:v>Spain</c:v>
                </c:pt>
                <c:pt idx="19">
                  <c:v>Estonia</c:v>
                </c:pt>
                <c:pt idx="20">
                  <c:v>Chile</c:v>
                </c:pt>
                <c:pt idx="21">
                  <c:v>Slovenia</c:v>
                </c:pt>
              </c:strCache>
            </c:strRef>
          </c:cat>
          <c:val>
            <c:numRef>
              <c:f>'Data C_C2.1'!$I$25:$I$46</c:f>
              <c:numCache>
                <c:ptCount val="22"/>
                <c:pt idx="0">
                  <c:v>6.671279906315917</c:v>
                </c:pt>
                <c:pt idx="1">
                  <c:v>6.671279906315917</c:v>
                </c:pt>
                <c:pt idx="2">
                  <c:v>6.671279906315917</c:v>
                </c:pt>
                <c:pt idx="3">
                  <c:v>6.671279906315917</c:v>
                </c:pt>
                <c:pt idx="4">
                  <c:v>6.671279906315917</c:v>
                </c:pt>
                <c:pt idx="5">
                  <c:v>6.671279906315917</c:v>
                </c:pt>
                <c:pt idx="6">
                  <c:v>6.671279906315917</c:v>
                </c:pt>
                <c:pt idx="7">
                  <c:v>6.671279906315917</c:v>
                </c:pt>
                <c:pt idx="8">
                  <c:v>6.671279906315917</c:v>
                </c:pt>
                <c:pt idx="9">
                  <c:v>6.671279906315917</c:v>
                </c:pt>
                <c:pt idx="10">
                  <c:v>6.671279906315917</c:v>
                </c:pt>
                <c:pt idx="11">
                  <c:v>6.671279906315917</c:v>
                </c:pt>
                <c:pt idx="12">
                  <c:v>6.671279906315917</c:v>
                </c:pt>
                <c:pt idx="13">
                  <c:v>6.671279906315917</c:v>
                </c:pt>
                <c:pt idx="14">
                  <c:v>6.671279906315917</c:v>
                </c:pt>
                <c:pt idx="15">
                  <c:v>6.671279906315917</c:v>
                </c:pt>
                <c:pt idx="16">
                  <c:v>6.671279906315917</c:v>
                </c:pt>
                <c:pt idx="17">
                  <c:v>6.671279906315917</c:v>
                </c:pt>
                <c:pt idx="18">
                  <c:v>6.671279906315917</c:v>
                </c:pt>
                <c:pt idx="19">
                  <c:v>6.671279906315917</c:v>
                </c:pt>
                <c:pt idx="20">
                  <c:v>6.671279906315917</c:v>
                </c:pt>
                <c:pt idx="21">
                  <c:v>6.671279906315917</c:v>
                </c:pt>
              </c:numCache>
            </c:numRef>
          </c:val>
          <c:smooth val="1"/>
        </c:ser>
        <c:axId val="21158230"/>
        <c:axId val="56206343"/>
      </c:lineChart>
      <c:catAx>
        <c:axId val="2115823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25" b="0" i="0" u="none" baseline="0">
                <a:solidFill>
                  <a:srgbClr val="000000"/>
                </a:solidFill>
              </a:defRPr>
            </a:pPr>
          </a:p>
        </c:txPr>
        <c:crossAx val="56206343"/>
        <c:crosses val="autoZero"/>
        <c:auto val="1"/>
        <c:lblOffset val="100"/>
        <c:tickLblSkip val="1"/>
        <c:noMultiLvlLbl val="0"/>
      </c:catAx>
      <c:valAx>
        <c:axId val="56206343"/>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1158230"/>
        <c:crossesAt val="1"/>
        <c:crossBetween val="between"/>
        <c:dispUnits/>
        <c:majorUnit val="2"/>
      </c:valAx>
      <c:spPr>
        <a:noFill/>
        <a:ln w="12700">
          <a:solidFill>
            <a:srgbClr val="808080"/>
          </a:solidFill>
        </a:ln>
      </c:spPr>
    </c:plotArea>
    <c:plotVisOnly val="1"/>
    <c:dispBlanksAs val="gap"/>
    <c:showDLblsOverMax val="0"/>
  </c:chart>
  <c:spPr>
    <a:noFill/>
    <a:ln>
      <a:noFill/>
    </a:ln>
  </c:sp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975"/>
          <c:y val="0.19325"/>
          <c:w val="0.35975"/>
          <c:h val="0.55875"/>
        </c:manualLayout>
      </c:layout>
      <c:pieChart>
        <c:varyColors val="1"/>
        <c:ser>
          <c:idx val="1"/>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dLbl>
              <c:idx val="0"/>
              <c:tx>
                <c:strRef>
                  <c:f>'Data_C_C2.2'!$G$14</c:f>
                  <c:strCache>
                    <c:ptCount val="1"/>
                    <c:pt idx="0">
                      <c:v>United States¹  18.7%</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
              <c:tx>
                <c:strRef>
                  <c:f>'Data_C_C2.2'!$G$15</c:f>
                  <c:strCache>
                    <c:ptCount val="1"/>
                    <c:pt idx="0">
                      <c:v>United Kingdom¹  10%</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2"/>
              <c:tx>
                <c:strRef>
                  <c:f>'Data_C_C2.2'!$G$16</c:f>
                  <c:strCache>
                    <c:ptCount val="1"/>
                    <c:pt idx="0">
                      <c:v>Germany  7.3%</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3"/>
              <c:tx>
                <c:strRef>
                  <c:f>'Data_C_C2.2'!$G$17</c:f>
                  <c:strCache>
                    <c:ptCount val="1"/>
                    <c:pt idx="0">
                      <c:v>France  7.3%</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4"/>
              <c:tx>
                <c:strRef>
                  <c:f>'Data_C_C2.2'!$G$18</c:f>
                  <c:strCache>
                    <c:ptCount val="1"/>
                    <c:pt idx="0">
                      <c:v>Australia¹  6.9%</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5"/>
              <c:tx>
                <c:strRef>
                  <c:f>'Data_C_C2.2'!$G$19</c:f>
                  <c:strCache>
                    <c:ptCount val="1"/>
                    <c:pt idx="0">
                      <c:v>Canada²  5.5%</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6"/>
              <c:tx>
                <c:strRef>
                  <c:f>'Data_C_C2.2'!$G$20</c:f>
                  <c:strCache>
                    <c:ptCount val="1"/>
                    <c:pt idx="0">
                      <c:v>Russian Federation  4.3%</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7"/>
              <c:tx>
                <c:strRef>
                  <c:f>'Data_C_C2.2'!$G$21</c:f>
                  <c:strCache>
                    <c:ptCount val="1"/>
                    <c:pt idx="0">
                      <c:v>Japan  3.8%</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8"/>
              <c:tx>
                <c:strRef>
                  <c:f>'Data_C_C2.2'!$G$22</c:f>
                  <c:strCache>
                    <c:ptCount val="1"/>
                    <c:pt idx="0">
                      <c:v>Italy  2%</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9"/>
              <c:tx>
                <c:strRef>
                  <c:f>'Data_C_C2.2'!$G$23</c:f>
                  <c:strCache>
                    <c:ptCount val="1"/>
                    <c:pt idx="0">
                      <c:v>Spain  1.9%</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0"/>
              <c:tx>
                <c:strRef>
                  <c:f>'Data_C_C2.2'!$G$24</c:f>
                  <c:strCache>
                    <c:ptCount val="1"/>
                    <c:pt idx="0">
                      <c:v>South Africa  1.9%</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1"/>
              <c:tx>
                <c:strRef>
                  <c:f>'Data_C_C2.2'!$G$25</c:f>
                  <c:strCache>
                    <c:ptCount val="1"/>
                    <c:pt idx="0">
                      <c:v>New Zealand  1.8%</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2"/>
              <c:tx>
                <c:strRef>
                  <c:f>'Data_C_C2.2'!$G$26</c:f>
                  <c:strCache>
                    <c:ptCount val="1"/>
                    <c:pt idx="0">
                      <c:v>Austria  1.6%</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3"/>
              <c:tx>
                <c:strRef>
                  <c:f>'Data_C_C2.2'!$G$27</c:f>
                  <c:strCache>
                    <c:ptCount val="1"/>
                    <c:pt idx="0">
                      <c:v>China  1.5%</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4"/>
              <c:tx>
                <c:strRef>
                  <c:f>'Data_C_C2.2'!$G$28</c:f>
                  <c:strCache>
                    <c:ptCount val="1"/>
                    <c:pt idx="0">
                      <c:v>Switzerland  1.4%</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5"/>
              <c:tx>
                <c:strRef>
                  <c:f>'Data_C_C2.2'!$G$29</c:f>
                  <c:strCache>
                    <c:ptCount val="1"/>
                    <c:pt idx="0">
                      <c:v>Belgium  1.3%</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6"/>
              <c:tx>
                <c:strRef>
                  <c:f>'Data_C_C2.2'!$G$30</c:f>
                  <c:strCache>
                    <c:ptCount val="1"/>
                    <c:pt idx="0">
                      <c:v>Netherlands  1.2%</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7"/>
              <c:tx>
                <c:strRef>
                  <c:f>'Data_C_C2.2'!$G$31</c:f>
                  <c:strCache>
                    <c:ptCount val="1"/>
                    <c:pt idx="0">
                      <c:v>Korea  1.2%</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8"/>
              <c:tx>
                <c:strRef>
                  <c:f>'Data_C_C2.2'!$G$32</c:f>
                  <c:strCache>
                    <c:ptCount val="1"/>
                    <c:pt idx="0">
                      <c:v>Sweden  1%</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19"/>
              <c:tx>
                <c:strRef>
                  <c:f>'Data_C_C2.2'!$G$33</c:f>
                  <c:strCache>
                    <c:ptCount val="1"/>
                    <c:pt idx="0">
                      <c:v>Other OECD countries  7.3%</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dLbl>
              <c:idx val="20"/>
              <c:tx>
                <c:strRef>
                  <c:f>'Data_C_C2.2'!$G$34</c:f>
                  <c:strCache>
                    <c:ptCount val="1"/>
                    <c:pt idx="0">
                      <c:v>Other partner countries  16.6%</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0"/>
              <c:showBubbleSize val="0"/>
              <c:showCatName val="1"/>
              <c:showSerName val="0"/>
              <c:showPercent val="0"/>
            </c:dLbl>
            <c:numFmt formatCode="0.0%" sourceLinked="0"/>
            <c:spPr>
              <a:noFill/>
              <a:ln w="3175">
                <a:noFill/>
              </a:ln>
            </c:spPr>
            <c:dLblPos val="outEnd"/>
            <c:showLegendKey val="0"/>
            <c:showVal val="1"/>
            <c:showBubbleSize val="0"/>
            <c:showCatName val="0"/>
            <c:showSerName val="0"/>
            <c:showLeaderLines val="1"/>
            <c:showPercent val="0"/>
          </c:dLbls>
          <c:cat>
            <c:strRef>
              <c:f>'Data_C_C2.2'!$E$14:$E$34</c:f>
              <c:strCache>
                <c:ptCount val="21"/>
                <c:pt idx="0">
                  <c:v>United States¹</c:v>
                </c:pt>
                <c:pt idx="1">
                  <c:v>United Kingdom¹</c:v>
                </c:pt>
                <c:pt idx="2">
                  <c:v>Germany</c:v>
                </c:pt>
                <c:pt idx="3">
                  <c:v>France</c:v>
                </c:pt>
                <c:pt idx="4">
                  <c:v>Australia¹</c:v>
                </c:pt>
                <c:pt idx="5">
                  <c:v>Canada²</c:v>
                </c:pt>
                <c:pt idx="6">
                  <c:v>Russian Federation</c:v>
                </c:pt>
                <c:pt idx="7">
                  <c:v>Japan</c:v>
                </c:pt>
                <c:pt idx="8">
                  <c:v>Italy</c:v>
                </c:pt>
                <c:pt idx="9">
                  <c:v>Spain</c:v>
                </c:pt>
                <c:pt idx="10">
                  <c:v>South Africa</c:v>
                </c:pt>
                <c:pt idx="11">
                  <c:v>New Zealand</c:v>
                </c:pt>
                <c:pt idx="12">
                  <c:v>Austria</c:v>
                </c:pt>
                <c:pt idx="13">
                  <c:v>China</c:v>
                </c:pt>
                <c:pt idx="14">
                  <c:v>Switzerland</c:v>
                </c:pt>
                <c:pt idx="15">
                  <c:v>Belgium</c:v>
                </c:pt>
                <c:pt idx="16">
                  <c:v>Netherlands</c:v>
                </c:pt>
                <c:pt idx="17">
                  <c:v>Korea</c:v>
                </c:pt>
                <c:pt idx="18">
                  <c:v>Sweden</c:v>
                </c:pt>
                <c:pt idx="19">
                  <c:v>Other OECD countries</c:v>
                </c:pt>
                <c:pt idx="20">
                  <c:v>Other partner countries</c:v>
                </c:pt>
              </c:strCache>
            </c:strRef>
          </c:cat>
          <c:val>
            <c:numRef>
              <c:f>'Data_C_C2.2'!$D$14:$D$34</c:f>
              <c:numCache>
                <c:ptCount val="21"/>
                <c:pt idx="0">
                  <c:v>18.679534427636185</c:v>
                </c:pt>
                <c:pt idx="1">
                  <c:v>10.046687657468787</c:v>
                </c:pt>
                <c:pt idx="2">
                  <c:v>7.344171830559617</c:v>
                </c:pt>
                <c:pt idx="3">
                  <c:v>7.281762159715282</c:v>
                </c:pt>
                <c:pt idx="4">
                  <c:v>6.898853151160609</c:v>
                </c:pt>
                <c:pt idx="5">
                  <c:v>5.54574540031499</c:v>
                </c:pt>
                <c:pt idx="6">
                  <c:v>4.286540868128292</c:v>
                </c:pt>
                <c:pt idx="7">
                  <c:v>3.7859563623738635</c:v>
                </c:pt>
                <c:pt idx="8">
                  <c:v>2.04221129138764</c:v>
                </c:pt>
                <c:pt idx="9">
                  <c:v>1.9414961416490581</c:v>
                </c:pt>
                <c:pt idx="10">
                  <c:v>1.902960505576134</c:v>
                </c:pt>
                <c:pt idx="11">
                  <c:v>1.7838534483108273</c:v>
                </c:pt>
                <c:pt idx="12">
                  <c:v>1.5972115575374934</c:v>
                </c:pt>
                <c:pt idx="13">
                  <c:v>1.5184056388530227</c:v>
                </c:pt>
                <c:pt idx="14">
                  <c:v>1.3634982686467971</c:v>
                </c:pt>
                <c:pt idx="15">
                  <c:v>1.2707996499833387</c:v>
                </c:pt>
                <c:pt idx="16">
                  <c:v>1.2202775567524315</c:v>
                </c:pt>
                <c:pt idx="17">
                  <c:v>1.2061289776534267</c:v>
                </c:pt>
                <c:pt idx="18">
                  <c:v>1.0336539098207385</c:v>
                </c:pt>
                <c:pt idx="19">
                  <c:v>7.313947933733314</c:v>
                </c:pt>
                <c:pt idx="20">
                  <c:v>16.56379838482073</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Chart C2.3.  Trends in international education market shares (2000, 2008)
</a:t>
            </a:r>
            <a:r>
              <a:rPr lang="en-US" cap="none" sz="1200" b="0" i="1" u="none" baseline="0">
                <a:solidFill>
                  <a:srgbClr val="000000"/>
                </a:solidFill>
              </a:rPr>
              <a:t>Percentage of all foreign tertiary students enrolled, by destination</a:t>
            </a:r>
          </a:p>
        </c:rich>
      </c:tx>
      <c:layout>
        <c:manualLayout>
          <c:xMode val="factor"/>
          <c:yMode val="factor"/>
          <c:x val="0.0185"/>
          <c:y val="-0.00325"/>
        </c:manualLayout>
      </c:layout>
      <c:spPr>
        <a:noFill/>
        <a:ln w="3175">
          <a:noFill/>
        </a:ln>
      </c:spPr>
    </c:title>
    <c:plotArea>
      <c:layout>
        <c:manualLayout>
          <c:xMode val="edge"/>
          <c:yMode val="edge"/>
          <c:x val="0.03875"/>
          <c:y val="0.15575"/>
          <c:w val="0.8845"/>
          <c:h val="0.73375"/>
        </c:manualLayout>
      </c:layout>
      <c:barChart>
        <c:barDir val="col"/>
        <c:grouping val="clustered"/>
        <c:varyColors val="0"/>
        <c:ser>
          <c:idx val="1"/>
          <c:order val="0"/>
          <c:tx>
            <c:strRef>
              <c:f>'Data_C_C2.3'!$D$11</c:f>
              <c:strCache>
                <c:ptCount val="1"/>
                <c:pt idx="0">
                  <c:v>2000</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E6B9B8"/>
              </a:solidFill>
              <a:ln w="3175">
                <a:noFill/>
              </a:ln>
            </c:spPr>
          </c:dPt>
          <c:dPt>
            <c:idx val="8"/>
            <c:invertIfNegative val="0"/>
            <c:spPr>
              <a:solidFill>
                <a:srgbClr val="FF5050"/>
              </a:solidFill>
              <a:ln w="3175">
                <a:noFill/>
              </a:ln>
            </c:spPr>
          </c:dPt>
          <c:dPt>
            <c:idx val="10"/>
            <c:invertIfNegative val="0"/>
            <c:spPr>
              <a:solidFill>
                <a:srgbClr val="E6B9B8"/>
              </a:solidFill>
              <a:ln w="3175">
                <a:noFill/>
              </a:ln>
            </c:spPr>
          </c:dPt>
          <c:dPt>
            <c:idx val="11"/>
            <c:invertIfNegative val="0"/>
            <c:spPr>
              <a:solidFill>
                <a:srgbClr val="FF5050"/>
              </a:solidFill>
              <a:ln w="3175">
                <a:noFill/>
              </a:ln>
            </c:spPr>
          </c:dPt>
          <c:dPt>
            <c:idx val="13"/>
            <c:invertIfNegative val="0"/>
            <c:spPr>
              <a:solidFill>
                <a:srgbClr val="E7BCBB"/>
              </a:solidFill>
              <a:ln w="3175">
                <a:noFill/>
              </a:ln>
            </c:spPr>
          </c:dPt>
          <c:dPt>
            <c:idx val="14"/>
            <c:invertIfNegative val="0"/>
            <c:spPr>
              <a:solidFill>
                <a:srgbClr val="FF5050"/>
              </a:solidFill>
              <a:ln w="3175">
                <a:noFill/>
              </a:ln>
            </c:spPr>
          </c:dPt>
          <c:dPt>
            <c:idx val="15"/>
            <c:invertIfNegative val="0"/>
            <c:spPr>
              <a:solidFill>
                <a:srgbClr val="FF5050"/>
              </a:solidFill>
              <a:ln w="3175">
                <a:noFill/>
              </a:ln>
            </c:spPr>
          </c:dPt>
          <c:dPt>
            <c:idx val="17"/>
            <c:invertIfNegative val="0"/>
            <c:spPr>
              <a:solidFill>
                <a:srgbClr val="FF5050"/>
              </a:solidFill>
              <a:ln w="3175">
                <a:noFill/>
              </a:ln>
            </c:spPr>
          </c:dPt>
          <c:dPt>
            <c:idx val="19"/>
            <c:invertIfNegative val="0"/>
            <c:spPr>
              <a:solidFill>
                <a:srgbClr val="FF5050"/>
              </a:solidFill>
              <a:ln w="3175">
                <a:noFill/>
              </a:ln>
            </c:spPr>
          </c:dPt>
          <c:dPt>
            <c:idx val="20"/>
            <c:invertIfNegative val="0"/>
            <c:spPr>
              <a:solidFill>
                <a:srgbClr val="E6B9B8"/>
              </a:solidFill>
              <a:ln w="3175">
                <a:noFill/>
              </a:ln>
            </c:spPr>
          </c:dPt>
          <c:cat>
            <c:strRef>
              <c:f>'Data_C_C2.3'!$F$12:$F$32</c:f>
              <c:strCache>
                <c:ptCount val="21"/>
                <c:pt idx="0">
                  <c:v>United States ¹</c:v>
                </c:pt>
                <c:pt idx="1">
                  <c:v>United Kingdom ¹</c:v>
                </c:pt>
                <c:pt idx="2">
                  <c:v>Germany</c:v>
                </c:pt>
                <c:pt idx="3">
                  <c:v>France</c:v>
                </c:pt>
                <c:pt idx="4">
                  <c:v>Australia ¹</c:v>
                </c:pt>
                <c:pt idx="5">
                  <c:v>Canada ²</c:v>
                </c:pt>
                <c:pt idx="6">
                  <c:v>Russian Federation</c:v>
                </c:pt>
                <c:pt idx="7">
                  <c:v>Japan</c:v>
                </c:pt>
                <c:pt idx="8">
                  <c:v>Italy</c:v>
                </c:pt>
                <c:pt idx="9">
                  <c:v>Spain</c:v>
                </c:pt>
                <c:pt idx="10">
                  <c:v>South Africa</c:v>
                </c:pt>
                <c:pt idx="11">
                  <c:v>New Zealand</c:v>
                </c:pt>
                <c:pt idx="12">
                  <c:v>Austria</c:v>
                </c:pt>
                <c:pt idx="13">
                  <c:v>China</c:v>
                </c:pt>
                <c:pt idx="14">
                  <c:v>Switzerland</c:v>
                </c:pt>
                <c:pt idx="15">
                  <c:v>Belgium</c:v>
                </c:pt>
                <c:pt idx="16">
                  <c:v>Netherlands</c:v>
                </c:pt>
                <c:pt idx="17">
                  <c:v>Korea</c:v>
                </c:pt>
                <c:pt idx="18">
                  <c:v>Sweden</c:v>
                </c:pt>
                <c:pt idx="19">
                  <c:v>Other OECD countries</c:v>
                </c:pt>
                <c:pt idx="20">
                  <c:v>Other partner countries</c:v>
                </c:pt>
              </c:strCache>
            </c:strRef>
          </c:cat>
          <c:val>
            <c:numRef>
              <c:f>'Data_C_C2.3'!$D$12:$D$32</c:f>
              <c:numCache>
                <c:ptCount val="21"/>
                <c:pt idx="0">
                  <c:v>24.11391319439863</c:v>
                </c:pt>
                <c:pt idx="1">
                  <c:v>11.3135733852723</c:v>
                </c:pt>
                <c:pt idx="2">
                  <c:v>9.491565162053835</c:v>
                </c:pt>
                <c:pt idx="3">
                  <c:v>6.95680019162474</c:v>
                </c:pt>
                <c:pt idx="4">
                  <c:v>5.367319659094715</c:v>
                </c:pt>
                <c:pt idx="5">
                  <c:v>4.7906692554952555</c:v>
                </c:pt>
                <c:pt idx="6">
                  <c:v>2.09132827002849</c:v>
                </c:pt>
                <c:pt idx="7">
                  <c:v>3.3801771919870816</c:v>
                </c:pt>
                <c:pt idx="8">
                  <c:v>1.2650988217311387</c:v>
                </c:pt>
                <c:pt idx="9">
                  <c:v>1.2941774700865458</c:v>
                </c:pt>
                <c:pt idx="10">
                  <c:v>2.514990902092325</c:v>
                </c:pt>
                <c:pt idx="11">
                  <c:v>0.4166417155286072</c:v>
                </c:pt>
                <c:pt idx="12">
                  <c:v>1.541828087842892</c:v>
                </c:pt>
                <c:pt idx="13">
                  <c:v>2.01667053713404</c:v>
                </c:pt>
                <c:pt idx="14">
                  <c:v>1.3196022568684986</c:v>
                </c:pt>
                <c:pt idx="15">
                  <c:v>1.9689746553951804</c:v>
                </c:pt>
                <c:pt idx="16">
                  <c:v>0.711082060656132</c:v>
                </c:pt>
                <c:pt idx="17">
                  <c:v>0.17117326510085165</c:v>
                </c:pt>
                <c:pt idx="18">
                  <c:v>1.2965118816473638</c:v>
                </c:pt>
                <c:pt idx="19">
                  <c:v>5.149305918545275</c:v>
                </c:pt>
                <c:pt idx="20">
                  <c:v>17.360257556642466</c:v>
                </c:pt>
              </c:numCache>
            </c:numRef>
          </c:val>
        </c:ser>
        <c:ser>
          <c:idx val="0"/>
          <c:order val="1"/>
          <c:tx>
            <c:strRef>
              <c:f>'Data_C_C2.3'!$E$11</c:f>
              <c:strCache>
                <c:ptCount val="1"/>
                <c:pt idx="0">
                  <c:v>2008</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C6D9F1"/>
              </a:solidFill>
              <a:ln w="3175">
                <a:noFill/>
              </a:ln>
            </c:spPr>
          </c:dPt>
          <c:dPt>
            <c:idx val="8"/>
            <c:invertIfNegative val="0"/>
            <c:spPr>
              <a:solidFill>
                <a:srgbClr val="0070C0"/>
              </a:solidFill>
              <a:ln w="3175">
                <a:noFill/>
              </a:ln>
            </c:spPr>
          </c:dPt>
          <c:dPt>
            <c:idx val="10"/>
            <c:invertIfNegative val="0"/>
            <c:spPr>
              <a:solidFill>
                <a:srgbClr val="C6D9F1"/>
              </a:solidFill>
              <a:ln w="3175">
                <a:noFill/>
              </a:ln>
            </c:spPr>
          </c:dPt>
          <c:dPt>
            <c:idx val="11"/>
            <c:invertIfNegative val="0"/>
            <c:spPr>
              <a:solidFill>
                <a:srgbClr val="0070C0"/>
              </a:solidFill>
              <a:ln w="3175">
                <a:noFill/>
              </a:ln>
            </c:spPr>
          </c:dPt>
          <c:dPt>
            <c:idx val="13"/>
            <c:invertIfNegative val="0"/>
            <c:spPr>
              <a:solidFill>
                <a:srgbClr val="C6D9F1"/>
              </a:solidFill>
              <a:ln w="3175">
                <a:noFill/>
              </a:ln>
            </c:spPr>
          </c:dPt>
          <c:dPt>
            <c:idx val="14"/>
            <c:invertIfNegative val="0"/>
            <c:spPr>
              <a:solidFill>
                <a:srgbClr val="0070C0"/>
              </a:solidFill>
              <a:ln w="3175">
                <a:noFill/>
              </a:ln>
            </c:spPr>
          </c:dPt>
          <c:dPt>
            <c:idx val="15"/>
            <c:invertIfNegative val="0"/>
            <c:spPr>
              <a:solidFill>
                <a:srgbClr val="0070C0"/>
              </a:solidFill>
              <a:ln w="3175">
                <a:noFill/>
              </a:ln>
            </c:spPr>
          </c:dPt>
          <c:dPt>
            <c:idx val="16"/>
            <c:invertIfNegative val="0"/>
            <c:spPr>
              <a:solidFill>
                <a:srgbClr val="0070C0"/>
              </a:solidFill>
              <a:ln w="3175">
                <a:noFill/>
              </a:ln>
            </c:spPr>
          </c:dPt>
          <c:dPt>
            <c:idx val="17"/>
            <c:invertIfNegative val="0"/>
            <c:spPr>
              <a:solidFill>
                <a:srgbClr val="0070C0"/>
              </a:solidFill>
              <a:ln w="3175">
                <a:noFill/>
              </a:ln>
            </c:spPr>
          </c:dPt>
          <c:dPt>
            <c:idx val="18"/>
            <c:invertIfNegative val="0"/>
            <c:spPr>
              <a:solidFill>
                <a:srgbClr val="0070C0"/>
              </a:solidFill>
              <a:ln w="3175">
                <a:noFill/>
              </a:ln>
            </c:spPr>
          </c:dPt>
          <c:dPt>
            <c:idx val="19"/>
            <c:invertIfNegative val="0"/>
            <c:spPr>
              <a:solidFill>
                <a:srgbClr val="0070C0"/>
              </a:solidFill>
              <a:ln w="3175">
                <a:noFill/>
              </a:ln>
            </c:spPr>
          </c:dPt>
          <c:dPt>
            <c:idx val="20"/>
            <c:invertIfNegative val="0"/>
            <c:spPr>
              <a:solidFill>
                <a:srgbClr val="C6D9F1"/>
              </a:solidFill>
              <a:ln w="3175">
                <a:noFill/>
              </a:ln>
            </c:spPr>
          </c:dPt>
          <c:cat>
            <c:strRef>
              <c:f>'Data_C_C2.3'!$F$12:$F$32</c:f>
              <c:strCache>
                <c:ptCount val="21"/>
                <c:pt idx="0">
                  <c:v>United States ¹</c:v>
                </c:pt>
                <c:pt idx="1">
                  <c:v>United Kingdom ¹</c:v>
                </c:pt>
                <c:pt idx="2">
                  <c:v>Germany</c:v>
                </c:pt>
                <c:pt idx="3">
                  <c:v>France</c:v>
                </c:pt>
                <c:pt idx="4">
                  <c:v>Australia ¹</c:v>
                </c:pt>
                <c:pt idx="5">
                  <c:v>Canada ²</c:v>
                </c:pt>
                <c:pt idx="6">
                  <c:v>Russian Federation</c:v>
                </c:pt>
                <c:pt idx="7">
                  <c:v>Japan</c:v>
                </c:pt>
                <c:pt idx="8">
                  <c:v>Italy</c:v>
                </c:pt>
                <c:pt idx="9">
                  <c:v>Spain</c:v>
                </c:pt>
                <c:pt idx="10">
                  <c:v>South Africa</c:v>
                </c:pt>
                <c:pt idx="11">
                  <c:v>New Zealand</c:v>
                </c:pt>
                <c:pt idx="12">
                  <c:v>Austria</c:v>
                </c:pt>
                <c:pt idx="13">
                  <c:v>China</c:v>
                </c:pt>
                <c:pt idx="14">
                  <c:v>Switzerland</c:v>
                </c:pt>
                <c:pt idx="15">
                  <c:v>Belgium</c:v>
                </c:pt>
                <c:pt idx="16">
                  <c:v>Netherlands</c:v>
                </c:pt>
                <c:pt idx="17">
                  <c:v>Korea</c:v>
                </c:pt>
                <c:pt idx="18">
                  <c:v>Sweden</c:v>
                </c:pt>
                <c:pt idx="19">
                  <c:v>Other OECD countries</c:v>
                </c:pt>
                <c:pt idx="20">
                  <c:v>Other partner countries</c:v>
                </c:pt>
              </c:strCache>
            </c:strRef>
          </c:cat>
          <c:val>
            <c:numRef>
              <c:f>'Data_C_C2.3'!$E$12:$E$32</c:f>
              <c:numCache>
                <c:ptCount val="21"/>
                <c:pt idx="0">
                  <c:v>18.679534427636185</c:v>
                </c:pt>
                <c:pt idx="1">
                  <c:v>10.046687657468787</c:v>
                </c:pt>
                <c:pt idx="2">
                  <c:v>7.344171830559617</c:v>
                </c:pt>
                <c:pt idx="3">
                  <c:v>7.281762159715282</c:v>
                </c:pt>
                <c:pt idx="4">
                  <c:v>6.898853151160609</c:v>
                </c:pt>
                <c:pt idx="5">
                  <c:v>5.54574540031499</c:v>
                </c:pt>
                <c:pt idx="6">
                  <c:v>4.286540868128292</c:v>
                </c:pt>
                <c:pt idx="7">
                  <c:v>3.7859563623738635</c:v>
                </c:pt>
                <c:pt idx="8">
                  <c:v>2.04221129138764</c:v>
                </c:pt>
                <c:pt idx="9">
                  <c:v>1.9414961416490581</c:v>
                </c:pt>
                <c:pt idx="10">
                  <c:v>1.902960505576134</c:v>
                </c:pt>
                <c:pt idx="11">
                  <c:v>1.7838534483108273</c:v>
                </c:pt>
                <c:pt idx="12">
                  <c:v>1.5972115575374934</c:v>
                </c:pt>
                <c:pt idx="13">
                  <c:v>1.5184056388530227</c:v>
                </c:pt>
                <c:pt idx="14">
                  <c:v>1.3634982686467971</c:v>
                </c:pt>
                <c:pt idx="15">
                  <c:v>1.2707996499833387</c:v>
                </c:pt>
                <c:pt idx="16">
                  <c:v>1.2202775567524315</c:v>
                </c:pt>
                <c:pt idx="17">
                  <c:v>1.2061289776534267</c:v>
                </c:pt>
                <c:pt idx="18">
                  <c:v>1.0336539098207385</c:v>
                </c:pt>
                <c:pt idx="19">
                  <c:v>6.107818956079887</c:v>
                </c:pt>
                <c:pt idx="20">
                  <c:v>16.56379838482073</c:v>
                </c:pt>
              </c:numCache>
            </c:numRef>
          </c:val>
        </c:ser>
        <c:axId val="36095040"/>
        <c:axId val="56419905"/>
      </c:barChart>
      <c:catAx>
        <c:axId val="36095040"/>
        <c:scaling>
          <c:orientation val="minMax"/>
        </c:scaling>
        <c:axPos val="b"/>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56419905"/>
        <c:crosses val="autoZero"/>
        <c:auto val="1"/>
        <c:lblOffset val="100"/>
        <c:tickLblSkip val="1"/>
        <c:noMultiLvlLbl val="0"/>
      </c:catAx>
      <c:valAx>
        <c:axId val="56419905"/>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6095040"/>
        <c:crossesAt val="1"/>
        <c:crossBetween val="between"/>
        <c:dispUnits/>
      </c:valAx>
      <c:spPr>
        <a:solidFill>
          <a:srgbClr val="FFFFFF"/>
        </a:solidFill>
        <a:ln w="3175">
          <a:noFill/>
        </a:ln>
      </c:spPr>
    </c:plotArea>
    <c:legend>
      <c:legendPos val="t"/>
      <c:layout>
        <c:manualLayout>
          <c:xMode val="edge"/>
          <c:yMode val="edge"/>
          <c:x val="0.389"/>
          <c:y val="0.094"/>
          <c:w val="0.04925"/>
          <c:h val="0.05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C_C2.4'!$A$4:$L$4</c:f>
        </c:strRef>
      </c:tx>
      <c:layout>
        <c:manualLayout>
          <c:xMode val="factor"/>
          <c:yMode val="factor"/>
          <c:x val="-0.0495"/>
          <c:y val="0"/>
        </c:manualLayout>
      </c:layout>
      <c:spPr>
        <a:noFill/>
        <a:ln>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405"/>
          <c:y val="0.218"/>
          <c:w val="0.948"/>
          <c:h val="0.62175"/>
        </c:manualLayout>
      </c:layout>
      <c:barChart>
        <c:barDir val="bar"/>
        <c:grouping val="percentStacked"/>
        <c:varyColors val="0"/>
        <c:ser>
          <c:idx val="0"/>
          <c:order val="0"/>
          <c:tx>
            <c:strRef>
              <c:f>'Data C_C2.4'!$F$11</c:f>
              <c:strCache>
                <c:ptCount val="1"/>
                <c:pt idx="0">
                  <c:v>Science, agriculture, engineering, manufacturing and construction</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70">
                <a:fgClr>
                  <a:srgbClr val="000080"/>
                </a:fgClr>
                <a:bgClr>
                  <a:srgbClr val="FFFFFF"/>
                </a:bgClr>
              </a:pattFill>
              <a:ln w="12700">
                <a:solidFill>
                  <a:srgbClr val="000000"/>
                </a:solidFill>
              </a:ln>
            </c:spPr>
          </c:dPt>
          <c:dPt>
            <c:idx val="1"/>
            <c:invertIfNegative val="0"/>
            <c:spPr>
              <a:pattFill prst="pct70">
                <a:fgClr>
                  <a:srgbClr val="000080"/>
                </a:fgClr>
                <a:bgClr>
                  <a:srgbClr val="FFFFFF"/>
                </a:bgClr>
              </a:pattFill>
              <a:ln w="12700">
                <a:solidFill>
                  <a:srgbClr val="000000"/>
                </a:solidFill>
              </a:ln>
            </c:spPr>
          </c:dPt>
          <c:dPt>
            <c:idx val="2"/>
            <c:invertIfNegative val="0"/>
            <c:spPr>
              <a:pattFill prst="pct70">
                <a:fgClr>
                  <a:srgbClr val="000080"/>
                </a:fgClr>
                <a:bgClr>
                  <a:srgbClr val="FFFFFF"/>
                </a:bgClr>
              </a:pattFill>
              <a:ln w="12700">
                <a:solidFill>
                  <a:srgbClr val="000000"/>
                </a:solidFill>
              </a:ln>
            </c:spPr>
          </c:dPt>
          <c:dPt>
            <c:idx val="3"/>
            <c:invertIfNegative val="0"/>
            <c:spPr>
              <a:pattFill prst="pct70">
                <a:fgClr>
                  <a:srgbClr val="000080"/>
                </a:fgClr>
                <a:bgClr>
                  <a:srgbClr val="FFFFFF"/>
                </a:bgClr>
              </a:pattFill>
              <a:ln w="12700">
                <a:solidFill>
                  <a:srgbClr val="000000"/>
                </a:solidFill>
              </a:ln>
            </c:spPr>
          </c:dPt>
          <c:dPt>
            <c:idx val="4"/>
            <c:invertIfNegative val="0"/>
            <c:spPr>
              <a:pattFill prst="pct70">
                <a:fgClr>
                  <a:srgbClr val="000080"/>
                </a:fgClr>
                <a:bgClr>
                  <a:srgbClr val="FFFFFF"/>
                </a:bgClr>
              </a:pattFill>
              <a:ln w="12700">
                <a:solidFill>
                  <a:srgbClr val="000000"/>
                </a:solidFill>
              </a:ln>
            </c:spPr>
          </c:dPt>
          <c:dPt>
            <c:idx val="5"/>
            <c:invertIfNegative val="0"/>
            <c:spPr>
              <a:pattFill prst="pct70">
                <a:fgClr>
                  <a:srgbClr val="000080"/>
                </a:fgClr>
                <a:bgClr>
                  <a:srgbClr val="FFFFFF"/>
                </a:bgClr>
              </a:pattFill>
              <a:ln w="12700">
                <a:solidFill>
                  <a:srgbClr val="000000"/>
                </a:solidFill>
              </a:ln>
            </c:spPr>
          </c:dPt>
          <c:dPt>
            <c:idx val="6"/>
            <c:invertIfNegative val="0"/>
            <c:spPr>
              <a:pattFill prst="pct70">
                <a:fgClr>
                  <a:srgbClr val="000080"/>
                </a:fgClr>
                <a:bgClr>
                  <a:srgbClr val="FFFFFF"/>
                </a:bgClr>
              </a:pattFill>
              <a:ln w="12700">
                <a:solidFill>
                  <a:srgbClr val="000000"/>
                </a:solidFill>
              </a:ln>
            </c:spPr>
          </c:dPt>
          <c:cat>
            <c:strRef>
              <c:f>'Data C_C2.4'!$K$12:$K$40</c:f>
              <c:strCache>
                <c:ptCount val="29"/>
                <c:pt idx="0">
                  <c:v>Poland</c:v>
                </c:pt>
                <c:pt idx="1">
                  <c:v>Slovak Republic</c:v>
                </c:pt>
                <c:pt idx="2">
                  <c:v>Italy</c:v>
                </c:pt>
                <c:pt idx="3">
                  <c:v>Turkey</c:v>
                </c:pt>
                <c:pt idx="4">
                  <c:v>Czech Republic</c:v>
                </c:pt>
                <c:pt idx="5">
                  <c:v>France</c:v>
                </c:pt>
                <c:pt idx="7">
                  <c:v>Netherlands2</c:v>
                </c:pt>
                <c:pt idx="8">
                  <c:v>Spain1,2</c:v>
                </c:pt>
                <c:pt idx="9">
                  <c:v>Estonia</c:v>
                </c:pt>
                <c:pt idx="10">
                  <c:v>Japan</c:v>
                </c:pt>
                <c:pt idx="11">
                  <c:v>Belgium4</c:v>
                </c:pt>
                <c:pt idx="12">
                  <c:v>Norway</c:v>
                </c:pt>
                <c:pt idx="13">
                  <c:v>Australia</c:v>
                </c:pt>
                <c:pt idx="14">
                  <c:v>Iceland</c:v>
                </c:pt>
                <c:pt idx="15">
                  <c:v>Chile</c:v>
                </c:pt>
                <c:pt idx="16">
                  <c:v>Hungary</c:v>
                </c:pt>
                <c:pt idx="17">
                  <c:v>Austria1</c:v>
                </c:pt>
                <c:pt idx="18">
                  <c:v>Portugal</c:v>
                </c:pt>
                <c:pt idx="19">
                  <c:v>United Kingdom</c:v>
                </c:pt>
                <c:pt idx="20">
                  <c:v>New Zealand2</c:v>
                </c:pt>
                <c:pt idx="21">
                  <c:v>Slovenia</c:v>
                </c:pt>
                <c:pt idx="22">
                  <c:v>Denmark</c:v>
                </c:pt>
                <c:pt idx="23">
                  <c:v>Canada3</c:v>
                </c:pt>
                <c:pt idx="24">
                  <c:v>Switzerland1</c:v>
                </c:pt>
                <c:pt idx="25">
                  <c:v>United States</c:v>
                </c:pt>
                <c:pt idx="26">
                  <c:v>Germany1,2</c:v>
                </c:pt>
                <c:pt idx="27">
                  <c:v>Finland1</c:v>
                </c:pt>
                <c:pt idx="28">
                  <c:v>Sweden</c:v>
                </c:pt>
              </c:strCache>
            </c:strRef>
          </c:cat>
          <c:val>
            <c:numRef>
              <c:f>'Data C_C2.4'!$F$12:$F$40</c:f>
              <c:numCache>
                <c:ptCount val="29"/>
                <c:pt idx="0">
                  <c:v>9.94320080187104</c:v>
                </c:pt>
                <c:pt idx="1">
                  <c:v>22.35403151065797</c:v>
                </c:pt>
                <c:pt idx="2">
                  <c:v>22.44904711487564</c:v>
                </c:pt>
                <c:pt idx="3">
                  <c:v>25.94094663435378</c:v>
                </c:pt>
                <c:pt idx="4">
                  <c:v>27.896226753144383</c:v>
                </c:pt>
                <c:pt idx="5">
                  <c:v>29.17481391412936</c:v>
                </c:pt>
                <c:pt idx="6">
                  <c:v>0</c:v>
                </c:pt>
                <c:pt idx="7">
                  <c:v>11.76959936110741</c:v>
                </c:pt>
                <c:pt idx="8">
                  <c:v>15.470463729074467</c:v>
                </c:pt>
                <c:pt idx="9">
                  <c:v>15.60077519379845</c:v>
                </c:pt>
                <c:pt idx="10">
                  <c:v>18.33834997354336</c:v>
                </c:pt>
                <c:pt idx="11">
                  <c:v>19.42098914354643</c:v>
                </c:pt>
                <c:pt idx="12">
                  <c:v>20.2817531305903</c:v>
                </c:pt>
                <c:pt idx="13">
                  <c:v>23.41925553363543</c:v>
                </c:pt>
                <c:pt idx="14">
                  <c:v>25.138888888888864</c:v>
                </c:pt>
                <c:pt idx="15">
                  <c:v>25.62710749239247</c:v>
                </c:pt>
                <c:pt idx="16">
                  <c:v>26.15933412604044</c:v>
                </c:pt>
                <c:pt idx="17">
                  <c:v>26.71711180430048</c:v>
                </c:pt>
                <c:pt idx="18">
                  <c:v>27.746235497408</c:v>
                </c:pt>
                <c:pt idx="19">
                  <c:v>28.912004704629517</c:v>
                </c:pt>
                <c:pt idx="20">
                  <c:v>29.39538515904558</c:v>
                </c:pt>
                <c:pt idx="21">
                  <c:v>30.85966201322558</c:v>
                </c:pt>
                <c:pt idx="22">
                  <c:v>31.03772108311155</c:v>
                </c:pt>
                <c:pt idx="23">
                  <c:v>32.199534477906155</c:v>
                </c:pt>
                <c:pt idx="24">
                  <c:v>33.21768750394249</c:v>
                </c:pt>
                <c:pt idx="25">
                  <c:v>36.69290030978499</c:v>
                </c:pt>
                <c:pt idx="26">
                  <c:v>38.91585441987861</c:v>
                </c:pt>
                <c:pt idx="27">
                  <c:v>43.26853103233189</c:v>
                </c:pt>
                <c:pt idx="28">
                  <c:v>50.13022557718625</c:v>
                </c:pt>
              </c:numCache>
            </c:numRef>
          </c:val>
        </c:ser>
        <c:ser>
          <c:idx val="1"/>
          <c:order val="1"/>
          <c:tx>
            <c:strRef>
              <c:f>'Data C_C2.4'!$G$11</c:f>
              <c:strCache>
                <c:ptCount val="1"/>
                <c:pt idx="0">
                  <c:v>Health and welfare</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70">
                <a:fgClr>
                  <a:srgbClr val="00FFFF"/>
                </a:fgClr>
                <a:bgClr>
                  <a:srgbClr val="FFFFFF"/>
                </a:bgClr>
              </a:pattFill>
              <a:ln w="12700">
                <a:solidFill>
                  <a:srgbClr val="000000"/>
                </a:solidFill>
              </a:ln>
            </c:spPr>
          </c:dPt>
          <c:dPt>
            <c:idx val="1"/>
            <c:invertIfNegative val="0"/>
            <c:spPr>
              <a:pattFill prst="pct70">
                <a:fgClr>
                  <a:srgbClr val="00FFFF"/>
                </a:fgClr>
                <a:bgClr>
                  <a:srgbClr val="FFFFFF"/>
                </a:bgClr>
              </a:pattFill>
              <a:ln w="12700">
                <a:solidFill>
                  <a:srgbClr val="000000"/>
                </a:solidFill>
              </a:ln>
            </c:spPr>
          </c:dPt>
          <c:dPt>
            <c:idx val="2"/>
            <c:invertIfNegative val="0"/>
            <c:spPr>
              <a:pattFill prst="pct70">
                <a:fgClr>
                  <a:srgbClr val="00FFFF"/>
                </a:fgClr>
                <a:bgClr>
                  <a:srgbClr val="FFFFFF"/>
                </a:bgClr>
              </a:pattFill>
              <a:ln w="12700">
                <a:solidFill>
                  <a:srgbClr val="000000"/>
                </a:solidFill>
              </a:ln>
            </c:spPr>
          </c:dPt>
          <c:dPt>
            <c:idx val="3"/>
            <c:invertIfNegative val="0"/>
            <c:spPr>
              <a:pattFill prst="pct70">
                <a:fgClr>
                  <a:srgbClr val="00FFFF"/>
                </a:fgClr>
                <a:bgClr>
                  <a:srgbClr val="FFFFFF"/>
                </a:bgClr>
              </a:pattFill>
              <a:ln w="12700">
                <a:solidFill>
                  <a:srgbClr val="000000"/>
                </a:solidFill>
              </a:ln>
            </c:spPr>
          </c:dPt>
          <c:dPt>
            <c:idx val="4"/>
            <c:invertIfNegative val="0"/>
            <c:spPr>
              <a:pattFill prst="pct70">
                <a:fgClr>
                  <a:srgbClr val="00FFFF"/>
                </a:fgClr>
                <a:bgClr>
                  <a:srgbClr val="FFFFFF"/>
                </a:bgClr>
              </a:pattFill>
              <a:ln w="12700">
                <a:solidFill>
                  <a:srgbClr val="000000"/>
                </a:solidFill>
              </a:ln>
            </c:spPr>
          </c:dPt>
          <c:dPt>
            <c:idx val="5"/>
            <c:invertIfNegative val="0"/>
            <c:spPr>
              <a:pattFill prst="pct70">
                <a:fgClr>
                  <a:srgbClr val="00FFFF"/>
                </a:fgClr>
                <a:bgClr>
                  <a:srgbClr val="FFFFFF"/>
                </a:bgClr>
              </a:pattFill>
              <a:ln w="12700">
                <a:solidFill>
                  <a:srgbClr val="000000"/>
                </a:solidFill>
              </a:ln>
            </c:spPr>
          </c:dPt>
          <c:dPt>
            <c:idx val="6"/>
            <c:invertIfNegative val="0"/>
            <c:spPr>
              <a:pattFill prst="pct70">
                <a:fgClr>
                  <a:srgbClr val="00FFFF"/>
                </a:fgClr>
                <a:bgClr>
                  <a:srgbClr val="FFFFFF"/>
                </a:bgClr>
              </a:pattFill>
              <a:ln w="12700">
                <a:solidFill>
                  <a:srgbClr val="000000"/>
                </a:solidFill>
              </a:ln>
            </c:spPr>
          </c:dPt>
          <c:cat>
            <c:strRef>
              <c:f>'Data C_C2.4'!$K$12:$K$40</c:f>
              <c:strCache>
                <c:ptCount val="29"/>
                <c:pt idx="0">
                  <c:v>Poland</c:v>
                </c:pt>
                <c:pt idx="1">
                  <c:v>Slovak Republic</c:v>
                </c:pt>
                <c:pt idx="2">
                  <c:v>Italy</c:v>
                </c:pt>
                <c:pt idx="3">
                  <c:v>Turkey</c:v>
                </c:pt>
                <c:pt idx="4">
                  <c:v>Czech Republic</c:v>
                </c:pt>
                <c:pt idx="5">
                  <c:v>France</c:v>
                </c:pt>
                <c:pt idx="7">
                  <c:v>Netherlands2</c:v>
                </c:pt>
                <c:pt idx="8">
                  <c:v>Spain1,2</c:v>
                </c:pt>
                <c:pt idx="9">
                  <c:v>Estonia</c:v>
                </c:pt>
                <c:pt idx="10">
                  <c:v>Japan</c:v>
                </c:pt>
                <c:pt idx="11">
                  <c:v>Belgium4</c:v>
                </c:pt>
                <c:pt idx="12">
                  <c:v>Norway</c:v>
                </c:pt>
                <c:pt idx="13">
                  <c:v>Australia</c:v>
                </c:pt>
                <c:pt idx="14">
                  <c:v>Iceland</c:v>
                </c:pt>
                <c:pt idx="15">
                  <c:v>Chile</c:v>
                </c:pt>
                <c:pt idx="16">
                  <c:v>Hungary</c:v>
                </c:pt>
                <c:pt idx="17">
                  <c:v>Austria1</c:v>
                </c:pt>
                <c:pt idx="18">
                  <c:v>Portugal</c:v>
                </c:pt>
                <c:pt idx="19">
                  <c:v>United Kingdom</c:v>
                </c:pt>
                <c:pt idx="20">
                  <c:v>New Zealand2</c:v>
                </c:pt>
                <c:pt idx="21">
                  <c:v>Slovenia</c:v>
                </c:pt>
                <c:pt idx="22">
                  <c:v>Denmark</c:v>
                </c:pt>
                <c:pt idx="23">
                  <c:v>Canada3</c:v>
                </c:pt>
                <c:pt idx="24">
                  <c:v>Switzerland1</c:v>
                </c:pt>
                <c:pt idx="25">
                  <c:v>United States</c:v>
                </c:pt>
                <c:pt idx="26">
                  <c:v>Germany1,2</c:v>
                </c:pt>
                <c:pt idx="27">
                  <c:v>Finland1</c:v>
                </c:pt>
                <c:pt idx="28">
                  <c:v>Sweden</c:v>
                </c:pt>
              </c:strCache>
            </c:strRef>
          </c:cat>
          <c:val>
            <c:numRef>
              <c:f>'Data C_C2.4'!$G$12:$G$40</c:f>
              <c:numCache>
                <c:ptCount val="29"/>
                <c:pt idx="0">
                  <c:v>29.6692281991313</c:v>
                </c:pt>
                <c:pt idx="1">
                  <c:v>34.5690454124189</c:v>
                </c:pt>
                <c:pt idx="2">
                  <c:v>19.5920460561143</c:v>
                </c:pt>
                <c:pt idx="3">
                  <c:v>15.1392254809832</c:v>
                </c:pt>
                <c:pt idx="4">
                  <c:v>16.9169025692479</c:v>
                </c:pt>
                <c:pt idx="5">
                  <c:v>8.56036083405905</c:v>
                </c:pt>
                <c:pt idx="6">
                  <c:v>0</c:v>
                </c:pt>
                <c:pt idx="7">
                  <c:v>16.9273259683216</c:v>
                </c:pt>
                <c:pt idx="8">
                  <c:v>33.089602976075945</c:v>
                </c:pt>
                <c:pt idx="9">
                  <c:v>8.91472868217054</c:v>
                </c:pt>
                <c:pt idx="10">
                  <c:v>2.14862555623986</c:v>
                </c:pt>
                <c:pt idx="11">
                  <c:v>33.8459991958183</c:v>
                </c:pt>
                <c:pt idx="12">
                  <c:v>8.47495527728086</c:v>
                </c:pt>
                <c:pt idx="13">
                  <c:v>9.49855832809418</c:v>
                </c:pt>
                <c:pt idx="14">
                  <c:v>3.61111111111111</c:v>
                </c:pt>
                <c:pt idx="15">
                  <c:v>14.0801052718151</c:v>
                </c:pt>
                <c:pt idx="16">
                  <c:v>35.8650416171225</c:v>
                </c:pt>
                <c:pt idx="17">
                  <c:v>9.73670628433342</c:v>
                </c:pt>
                <c:pt idx="18">
                  <c:v>8.75092569735868</c:v>
                </c:pt>
                <c:pt idx="19">
                  <c:v>9.31275253005492</c:v>
                </c:pt>
                <c:pt idx="20">
                  <c:v>6.98209876027543</c:v>
                </c:pt>
                <c:pt idx="21">
                  <c:v>11.3886847905952</c:v>
                </c:pt>
                <c:pt idx="22">
                  <c:v>22.5387384567225</c:v>
                </c:pt>
                <c:pt idx="23">
                  <c:v>6.13937118164043</c:v>
                </c:pt>
                <c:pt idx="24">
                  <c:v>7.36769065791964</c:v>
                </c:pt>
                <c:pt idx="25">
                  <c:v>5.42582874575724</c:v>
                </c:pt>
                <c:pt idx="26">
                  <c:v>6.14232925944465</c:v>
                </c:pt>
                <c:pt idx="27">
                  <c:v>8.95103441106144</c:v>
                </c:pt>
                <c:pt idx="28">
                  <c:v>9.8927294398093</c:v>
                </c:pt>
              </c:numCache>
            </c:numRef>
          </c:val>
        </c:ser>
        <c:ser>
          <c:idx val="2"/>
          <c:order val="2"/>
          <c:tx>
            <c:strRef>
              <c:f>'Data C_C2.4'!$H$11</c:f>
              <c:strCache>
                <c:ptCount val="1"/>
                <c:pt idx="0">
                  <c:v>Education</c:v>
                </c:pt>
              </c:strCache>
            </c:strRef>
          </c:tx>
          <c:spPr>
            <a:solidFill>
              <a:srgbClr val="A6CA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70">
                <a:fgClr>
                  <a:srgbClr val="A6CAF0"/>
                </a:fgClr>
                <a:bgClr>
                  <a:srgbClr val="FFFFFF"/>
                </a:bgClr>
              </a:pattFill>
              <a:ln w="12700">
                <a:solidFill>
                  <a:srgbClr val="000000"/>
                </a:solidFill>
              </a:ln>
            </c:spPr>
          </c:dPt>
          <c:dPt>
            <c:idx val="1"/>
            <c:invertIfNegative val="0"/>
            <c:spPr>
              <a:pattFill prst="pct70">
                <a:fgClr>
                  <a:srgbClr val="A6CAF0"/>
                </a:fgClr>
                <a:bgClr>
                  <a:srgbClr val="FFFFFF"/>
                </a:bgClr>
              </a:pattFill>
              <a:ln w="12700">
                <a:solidFill>
                  <a:srgbClr val="000000"/>
                </a:solidFill>
              </a:ln>
            </c:spPr>
          </c:dPt>
          <c:dPt>
            <c:idx val="2"/>
            <c:invertIfNegative val="0"/>
            <c:spPr>
              <a:pattFill prst="pct70">
                <a:fgClr>
                  <a:srgbClr val="A6CAF0"/>
                </a:fgClr>
                <a:bgClr>
                  <a:srgbClr val="FFFFFF"/>
                </a:bgClr>
              </a:pattFill>
              <a:ln w="12700">
                <a:solidFill>
                  <a:srgbClr val="000000"/>
                </a:solidFill>
              </a:ln>
            </c:spPr>
          </c:dPt>
          <c:dPt>
            <c:idx val="3"/>
            <c:invertIfNegative val="0"/>
            <c:spPr>
              <a:pattFill prst="pct70">
                <a:fgClr>
                  <a:srgbClr val="A6CAF0"/>
                </a:fgClr>
                <a:bgClr>
                  <a:srgbClr val="FFFFFF"/>
                </a:bgClr>
              </a:pattFill>
              <a:ln w="12700">
                <a:solidFill>
                  <a:srgbClr val="000000"/>
                </a:solidFill>
              </a:ln>
            </c:spPr>
          </c:dPt>
          <c:dPt>
            <c:idx val="4"/>
            <c:invertIfNegative val="0"/>
            <c:spPr>
              <a:pattFill prst="pct70">
                <a:fgClr>
                  <a:srgbClr val="A6CAF0"/>
                </a:fgClr>
                <a:bgClr>
                  <a:srgbClr val="FFFFFF"/>
                </a:bgClr>
              </a:pattFill>
              <a:ln w="12700">
                <a:solidFill>
                  <a:srgbClr val="000000"/>
                </a:solidFill>
              </a:ln>
            </c:spPr>
          </c:dPt>
          <c:dPt>
            <c:idx val="5"/>
            <c:invertIfNegative val="0"/>
            <c:spPr>
              <a:pattFill prst="pct70">
                <a:fgClr>
                  <a:srgbClr val="A6CAF0"/>
                </a:fgClr>
                <a:bgClr>
                  <a:srgbClr val="FFFFFF"/>
                </a:bgClr>
              </a:pattFill>
              <a:ln w="12700">
                <a:solidFill>
                  <a:srgbClr val="000000"/>
                </a:solidFill>
              </a:ln>
            </c:spPr>
          </c:dPt>
          <c:dPt>
            <c:idx val="6"/>
            <c:invertIfNegative val="0"/>
            <c:spPr>
              <a:pattFill prst="pct70">
                <a:fgClr>
                  <a:srgbClr val="A6CAF0"/>
                </a:fgClr>
                <a:bgClr>
                  <a:srgbClr val="FFFFFF"/>
                </a:bgClr>
              </a:pattFill>
              <a:ln w="12700">
                <a:solidFill>
                  <a:srgbClr val="000000"/>
                </a:solidFill>
              </a:ln>
            </c:spPr>
          </c:dPt>
          <c:cat>
            <c:strRef>
              <c:f>'Data C_C2.4'!$K$12:$K$40</c:f>
              <c:strCache>
                <c:ptCount val="29"/>
                <c:pt idx="0">
                  <c:v>Poland</c:v>
                </c:pt>
                <c:pt idx="1">
                  <c:v>Slovak Republic</c:v>
                </c:pt>
                <c:pt idx="2">
                  <c:v>Italy</c:v>
                </c:pt>
                <c:pt idx="3">
                  <c:v>Turkey</c:v>
                </c:pt>
                <c:pt idx="4">
                  <c:v>Czech Republic</c:v>
                </c:pt>
                <c:pt idx="5">
                  <c:v>France</c:v>
                </c:pt>
                <c:pt idx="7">
                  <c:v>Netherlands2</c:v>
                </c:pt>
                <c:pt idx="8">
                  <c:v>Spain1,2</c:v>
                </c:pt>
                <c:pt idx="9">
                  <c:v>Estonia</c:v>
                </c:pt>
                <c:pt idx="10">
                  <c:v>Japan</c:v>
                </c:pt>
                <c:pt idx="11">
                  <c:v>Belgium4</c:v>
                </c:pt>
                <c:pt idx="12">
                  <c:v>Norway</c:v>
                </c:pt>
                <c:pt idx="13">
                  <c:v>Australia</c:v>
                </c:pt>
                <c:pt idx="14">
                  <c:v>Iceland</c:v>
                </c:pt>
                <c:pt idx="15">
                  <c:v>Chile</c:v>
                </c:pt>
                <c:pt idx="16">
                  <c:v>Hungary</c:v>
                </c:pt>
                <c:pt idx="17">
                  <c:v>Austria1</c:v>
                </c:pt>
                <c:pt idx="18">
                  <c:v>Portugal</c:v>
                </c:pt>
                <c:pt idx="19">
                  <c:v>United Kingdom</c:v>
                </c:pt>
                <c:pt idx="20">
                  <c:v>New Zealand2</c:v>
                </c:pt>
                <c:pt idx="21">
                  <c:v>Slovenia</c:v>
                </c:pt>
                <c:pt idx="22">
                  <c:v>Denmark</c:v>
                </c:pt>
                <c:pt idx="23">
                  <c:v>Canada3</c:v>
                </c:pt>
                <c:pt idx="24">
                  <c:v>Switzerland1</c:v>
                </c:pt>
                <c:pt idx="25">
                  <c:v>United States</c:v>
                </c:pt>
                <c:pt idx="26">
                  <c:v>Germany1,2</c:v>
                </c:pt>
                <c:pt idx="27">
                  <c:v>Finland1</c:v>
                </c:pt>
                <c:pt idx="28">
                  <c:v>Sweden</c:v>
                </c:pt>
              </c:strCache>
            </c:strRef>
          </c:cat>
          <c:val>
            <c:numRef>
              <c:f>'Data C_C2.4'!$H$12:$H$40</c:f>
              <c:numCache>
                <c:ptCount val="29"/>
                <c:pt idx="0">
                  <c:v>3.13397928499833</c:v>
                </c:pt>
                <c:pt idx="1">
                  <c:v>13.0120481927711</c:v>
                </c:pt>
                <c:pt idx="2">
                  <c:v>2.08609052408682</c:v>
                </c:pt>
                <c:pt idx="3">
                  <c:v>9.70374400316534</c:v>
                </c:pt>
                <c:pt idx="4">
                  <c:v>4.93782921847565</c:v>
                </c:pt>
                <c:pt idx="5">
                  <c:v>1.01751589740219</c:v>
                </c:pt>
                <c:pt idx="6">
                  <c:v>0</c:v>
                </c:pt>
                <c:pt idx="7">
                  <c:v>5.69679222680687</c:v>
                </c:pt>
                <c:pt idx="8">
                  <c:v>3.5405041370021166</c:v>
                </c:pt>
                <c:pt idx="9">
                  <c:v>1.16279069767442</c:v>
                </c:pt>
                <c:pt idx="10">
                  <c:v>2.38022952213249</c:v>
                </c:pt>
                <c:pt idx="11">
                  <c:v>3.73274360005361</c:v>
                </c:pt>
                <c:pt idx="12">
                  <c:v>5.61270125223614</c:v>
                </c:pt>
                <c:pt idx="13">
                  <c:v>2.82567693541743</c:v>
                </c:pt>
                <c:pt idx="14">
                  <c:v>5.13888888888889</c:v>
                </c:pt>
                <c:pt idx="15">
                  <c:v>6.99893083312772</c:v>
                </c:pt>
                <c:pt idx="16">
                  <c:v>4.73766349583829</c:v>
                </c:pt>
                <c:pt idx="17">
                  <c:v>4.89263318347286</c:v>
                </c:pt>
                <c:pt idx="18">
                  <c:v>3.82621574919773</c:v>
                </c:pt>
                <c:pt idx="19">
                  <c:v>3.30031803060935</c:v>
                </c:pt>
                <c:pt idx="20">
                  <c:v>3.95333462284385</c:v>
                </c:pt>
                <c:pt idx="21">
                  <c:v>5.36370315944159</c:v>
                </c:pt>
                <c:pt idx="22">
                  <c:v>3.30255125997809</c:v>
                </c:pt>
                <c:pt idx="23">
                  <c:v>1.60117102670702</c:v>
                </c:pt>
                <c:pt idx="24">
                  <c:v>3.82262032422885</c:v>
                </c:pt>
                <c:pt idx="25">
                  <c:v>3.28280490593005</c:v>
                </c:pt>
                <c:pt idx="26">
                  <c:v>4.92016265558299</c:v>
                </c:pt>
                <c:pt idx="27">
                  <c:v>1.84010811934713</c:v>
                </c:pt>
                <c:pt idx="28">
                  <c:v>4.63073323621595</c:v>
                </c:pt>
              </c:numCache>
            </c:numRef>
          </c:val>
        </c:ser>
        <c:ser>
          <c:idx val="4"/>
          <c:order val="3"/>
          <c:tx>
            <c:strRef>
              <c:f>'Data C_C2.4'!$I$11</c:f>
              <c:strCache>
                <c:ptCount val="1"/>
                <c:pt idx="0">
                  <c:v>Humanities, arts, services, social sciences, business and law</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70">
                <a:fgClr>
                  <a:srgbClr val="3366FF"/>
                </a:fgClr>
                <a:bgClr>
                  <a:srgbClr val="FFFFFF"/>
                </a:bgClr>
              </a:pattFill>
              <a:ln w="12700">
                <a:solidFill>
                  <a:srgbClr val="000000"/>
                </a:solidFill>
              </a:ln>
            </c:spPr>
          </c:dPt>
          <c:dPt>
            <c:idx val="1"/>
            <c:invertIfNegative val="0"/>
            <c:spPr>
              <a:pattFill prst="pct70">
                <a:fgClr>
                  <a:srgbClr val="3366FF"/>
                </a:fgClr>
                <a:bgClr>
                  <a:srgbClr val="FFFFFF"/>
                </a:bgClr>
              </a:pattFill>
              <a:ln w="12700">
                <a:solidFill>
                  <a:srgbClr val="000000"/>
                </a:solidFill>
              </a:ln>
            </c:spPr>
          </c:dPt>
          <c:dPt>
            <c:idx val="2"/>
            <c:invertIfNegative val="0"/>
            <c:spPr>
              <a:pattFill prst="pct70">
                <a:fgClr>
                  <a:srgbClr val="3366FF"/>
                </a:fgClr>
                <a:bgClr>
                  <a:srgbClr val="FFFFFF"/>
                </a:bgClr>
              </a:pattFill>
              <a:ln w="12700">
                <a:solidFill>
                  <a:srgbClr val="000000"/>
                </a:solidFill>
              </a:ln>
            </c:spPr>
          </c:dPt>
          <c:dPt>
            <c:idx val="3"/>
            <c:invertIfNegative val="0"/>
            <c:spPr>
              <a:pattFill prst="pct70">
                <a:fgClr>
                  <a:srgbClr val="3366FF"/>
                </a:fgClr>
                <a:bgClr>
                  <a:srgbClr val="FFFFFF"/>
                </a:bgClr>
              </a:pattFill>
              <a:ln w="12700">
                <a:solidFill>
                  <a:srgbClr val="000000"/>
                </a:solidFill>
              </a:ln>
            </c:spPr>
          </c:dPt>
          <c:dPt>
            <c:idx val="4"/>
            <c:invertIfNegative val="0"/>
            <c:spPr>
              <a:pattFill prst="pct70">
                <a:fgClr>
                  <a:srgbClr val="3366FF"/>
                </a:fgClr>
                <a:bgClr>
                  <a:srgbClr val="FFFFFF"/>
                </a:bgClr>
              </a:pattFill>
              <a:ln w="12700">
                <a:solidFill>
                  <a:srgbClr val="000000"/>
                </a:solidFill>
              </a:ln>
            </c:spPr>
          </c:dPt>
          <c:dPt>
            <c:idx val="5"/>
            <c:invertIfNegative val="0"/>
            <c:spPr>
              <a:pattFill prst="pct70">
                <a:fgClr>
                  <a:srgbClr val="3366FF"/>
                </a:fgClr>
                <a:bgClr>
                  <a:srgbClr val="FFFFFF"/>
                </a:bgClr>
              </a:pattFill>
              <a:ln w="12700">
                <a:solidFill>
                  <a:srgbClr val="000000"/>
                </a:solidFill>
              </a:ln>
            </c:spPr>
          </c:dPt>
          <c:dPt>
            <c:idx val="6"/>
            <c:invertIfNegative val="0"/>
            <c:spPr>
              <a:pattFill prst="pct70">
                <a:fgClr>
                  <a:srgbClr val="3366FF"/>
                </a:fgClr>
                <a:bgClr>
                  <a:srgbClr val="FFFFFF"/>
                </a:bgClr>
              </a:pattFill>
              <a:ln w="12700">
                <a:solidFill>
                  <a:srgbClr val="000000"/>
                </a:solidFill>
              </a:ln>
            </c:spPr>
          </c:dPt>
          <c:cat>
            <c:strRef>
              <c:f>'Data C_C2.4'!$K$12:$K$40</c:f>
              <c:strCache>
                <c:ptCount val="29"/>
                <c:pt idx="0">
                  <c:v>Poland</c:v>
                </c:pt>
                <c:pt idx="1">
                  <c:v>Slovak Republic</c:v>
                </c:pt>
                <c:pt idx="2">
                  <c:v>Italy</c:v>
                </c:pt>
                <c:pt idx="3">
                  <c:v>Turkey</c:v>
                </c:pt>
                <c:pt idx="4">
                  <c:v>Czech Republic</c:v>
                </c:pt>
                <c:pt idx="5">
                  <c:v>France</c:v>
                </c:pt>
                <c:pt idx="7">
                  <c:v>Netherlands2</c:v>
                </c:pt>
                <c:pt idx="8">
                  <c:v>Spain1,2</c:v>
                </c:pt>
                <c:pt idx="9">
                  <c:v>Estonia</c:v>
                </c:pt>
                <c:pt idx="10">
                  <c:v>Japan</c:v>
                </c:pt>
                <c:pt idx="11">
                  <c:v>Belgium4</c:v>
                </c:pt>
                <c:pt idx="12">
                  <c:v>Norway</c:v>
                </c:pt>
                <c:pt idx="13">
                  <c:v>Australia</c:v>
                </c:pt>
                <c:pt idx="14">
                  <c:v>Iceland</c:v>
                </c:pt>
                <c:pt idx="15">
                  <c:v>Chile</c:v>
                </c:pt>
                <c:pt idx="16">
                  <c:v>Hungary</c:v>
                </c:pt>
                <c:pt idx="17">
                  <c:v>Austria1</c:v>
                </c:pt>
                <c:pt idx="18">
                  <c:v>Portugal</c:v>
                </c:pt>
                <c:pt idx="19">
                  <c:v>United Kingdom</c:v>
                </c:pt>
                <c:pt idx="20">
                  <c:v>New Zealand2</c:v>
                </c:pt>
                <c:pt idx="21">
                  <c:v>Slovenia</c:v>
                </c:pt>
                <c:pt idx="22">
                  <c:v>Denmark</c:v>
                </c:pt>
                <c:pt idx="23">
                  <c:v>Canada3</c:v>
                </c:pt>
                <c:pt idx="24">
                  <c:v>Switzerland1</c:v>
                </c:pt>
                <c:pt idx="25">
                  <c:v>United States</c:v>
                </c:pt>
                <c:pt idx="26">
                  <c:v>Germany1,2</c:v>
                </c:pt>
                <c:pt idx="27">
                  <c:v>Finland1</c:v>
                </c:pt>
                <c:pt idx="28">
                  <c:v>Sweden</c:v>
                </c:pt>
              </c:strCache>
            </c:strRef>
          </c:cat>
          <c:val>
            <c:numRef>
              <c:f>'Data C_C2.4'!$I$12:$I$40</c:f>
              <c:numCache>
                <c:ptCount val="29"/>
                <c:pt idx="0">
                  <c:v>57.253591713999334</c:v>
                </c:pt>
                <c:pt idx="1">
                  <c:v>30.06487488415197</c:v>
                </c:pt>
                <c:pt idx="2">
                  <c:v>50.583973001588134</c:v>
                </c:pt>
                <c:pt idx="3">
                  <c:v>49.21608388149764</c:v>
                </c:pt>
                <c:pt idx="4">
                  <c:v>50.249041459132144</c:v>
                </c:pt>
                <c:pt idx="5">
                  <c:v>61.17501109121077</c:v>
                </c:pt>
                <c:pt idx="6">
                  <c:v>0</c:v>
                </c:pt>
                <c:pt idx="7">
                  <c:v>64.83428723545848</c:v>
                </c:pt>
                <c:pt idx="8">
                  <c:v>47.89942915784748</c:v>
                </c:pt>
                <c:pt idx="9">
                  <c:v>74.32170542635663</c:v>
                </c:pt>
                <c:pt idx="10">
                  <c:v>66.86068197392507</c:v>
                </c:pt>
                <c:pt idx="11">
                  <c:v>35.68556493767586</c:v>
                </c:pt>
                <c:pt idx="12">
                  <c:v>58.07245080500893</c:v>
                </c:pt>
                <c:pt idx="13">
                  <c:v>64.16372189823744</c:v>
                </c:pt>
                <c:pt idx="14">
                  <c:v>66.11111111111114</c:v>
                </c:pt>
                <c:pt idx="15">
                  <c:v>53.162266633769185</c:v>
                </c:pt>
                <c:pt idx="16">
                  <c:v>33.23796076099881</c:v>
                </c:pt>
                <c:pt idx="17">
                  <c:v>58.26729906105116</c:v>
                </c:pt>
                <c:pt idx="18">
                  <c:v>59.67662305603554</c:v>
                </c:pt>
                <c:pt idx="19">
                  <c:v>57.13856421029227</c:v>
                </c:pt>
                <c:pt idx="20">
                  <c:v>59.47565861769064</c:v>
                </c:pt>
                <c:pt idx="21">
                  <c:v>52.38795003673768</c:v>
                </c:pt>
                <c:pt idx="22">
                  <c:v>43.105337298481714</c:v>
                </c:pt>
                <c:pt idx="23">
                  <c:v>51.127671765618494</c:v>
                </c:pt>
                <c:pt idx="24">
                  <c:v>53.51353056203867</c:v>
                </c:pt>
                <c:pt idx="25">
                  <c:v>42.4242805017629</c:v>
                </c:pt>
                <c:pt idx="26">
                  <c:v>49.80230484985847</c:v>
                </c:pt>
                <c:pt idx="27">
                  <c:v>45.94032643725963</c:v>
                </c:pt>
                <c:pt idx="28">
                  <c:v>35.249194367191976</c:v>
                </c:pt>
              </c:numCache>
            </c:numRef>
          </c:val>
        </c:ser>
        <c:ser>
          <c:idx val="5"/>
          <c:order val="4"/>
          <c:tx>
            <c:strRef>
              <c:f>'Data C_C2.4'!$J$11</c:f>
              <c:strCache>
                <c:ptCount val="1"/>
                <c:pt idx="0">
                  <c:v>Unknown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C_C2.4'!$K$12:$K$40</c:f>
              <c:strCache>
                <c:ptCount val="29"/>
                <c:pt idx="0">
                  <c:v>Poland</c:v>
                </c:pt>
                <c:pt idx="1">
                  <c:v>Slovak Republic</c:v>
                </c:pt>
                <c:pt idx="2">
                  <c:v>Italy</c:v>
                </c:pt>
                <c:pt idx="3">
                  <c:v>Turkey</c:v>
                </c:pt>
                <c:pt idx="4">
                  <c:v>Czech Republic</c:v>
                </c:pt>
                <c:pt idx="5">
                  <c:v>France</c:v>
                </c:pt>
                <c:pt idx="7">
                  <c:v>Netherlands2</c:v>
                </c:pt>
                <c:pt idx="8">
                  <c:v>Spain1,2</c:v>
                </c:pt>
                <c:pt idx="9">
                  <c:v>Estonia</c:v>
                </c:pt>
                <c:pt idx="10">
                  <c:v>Japan</c:v>
                </c:pt>
                <c:pt idx="11">
                  <c:v>Belgium4</c:v>
                </c:pt>
                <c:pt idx="12">
                  <c:v>Norway</c:v>
                </c:pt>
                <c:pt idx="13">
                  <c:v>Australia</c:v>
                </c:pt>
                <c:pt idx="14">
                  <c:v>Iceland</c:v>
                </c:pt>
                <c:pt idx="15">
                  <c:v>Chile</c:v>
                </c:pt>
                <c:pt idx="16">
                  <c:v>Hungary</c:v>
                </c:pt>
                <c:pt idx="17">
                  <c:v>Austria1</c:v>
                </c:pt>
                <c:pt idx="18">
                  <c:v>Portugal</c:v>
                </c:pt>
                <c:pt idx="19">
                  <c:v>United Kingdom</c:v>
                </c:pt>
                <c:pt idx="20">
                  <c:v>New Zealand2</c:v>
                </c:pt>
                <c:pt idx="21">
                  <c:v>Slovenia</c:v>
                </c:pt>
                <c:pt idx="22">
                  <c:v>Denmark</c:v>
                </c:pt>
                <c:pt idx="23">
                  <c:v>Canada3</c:v>
                </c:pt>
                <c:pt idx="24">
                  <c:v>Switzerland1</c:v>
                </c:pt>
                <c:pt idx="25">
                  <c:v>United States</c:v>
                </c:pt>
                <c:pt idx="26">
                  <c:v>Germany1,2</c:v>
                </c:pt>
                <c:pt idx="27">
                  <c:v>Finland1</c:v>
                </c:pt>
                <c:pt idx="28">
                  <c:v>Sweden</c:v>
                </c:pt>
              </c:strCache>
            </c:strRef>
          </c:cat>
          <c:val>
            <c:numRef>
              <c:f>'Data C_C2.4'!$J$12:$J$40</c:f>
              <c:numCache>
                <c:ptCount val="29"/>
                <c:pt idx="0">
                  <c:v>0</c:v>
                </c:pt>
                <c:pt idx="1">
                  <c:v>0</c:v>
                </c:pt>
                <c:pt idx="2">
                  <c:v>5.2888433033351</c:v>
                </c:pt>
                <c:pt idx="3">
                  <c:v>0</c:v>
                </c:pt>
                <c:pt idx="4">
                  <c:v>0</c:v>
                </c:pt>
                <c:pt idx="5">
                  <c:v>0.0722982631985409</c:v>
                </c:pt>
                <c:pt idx="6">
                  <c:v>0</c:v>
                </c:pt>
                <c:pt idx="7">
                  <c:v>0.771995208305604</c:v>
                </c:pt>
                <c:pt idx="8">
                  <c:v>0</c:v>
                </c:pt>
                <c:pt idx="9">
                  <c:v>0</c:v>
                </c:pt>
                <c:pt idx="10">
                  <c:v>10.2721129741592</c:v>
                </c:pt>
                <c:pt idx="11">
                  <c:v>7.31470312290578</c:v>
                </c:pt>
                <c:pt idx="12">
                  <c:v>7.55813953488372</c:v>
                </c:pt>
                <c:pt idx="13">
                  <c:v>0.092787304615518</c:v>
                </c:pt>
                <c:pt idx="14">
                  <c:v>0</c:v>
                </c:pt>
                <c:pt idx="15">
                  <c:v>0.131589768895468</c:v>
                </c:pt>
                <c:pt idx="16">
                  <c:v>0</c:v>
                </c:pt>
                <c:pt idx="17">
                  <c:v>0.386249666842133</c:v>
                </c:pt>
                <c:pt idx="18">
                  <c:v>0</c:v>
                </c:pt>
                <c:pt idx="19">
                  <c:v>1.33636052441404</c:v>
                </c:pt>
                <c:pt idx="20">
                  <c:v>0.197455781271799</c:v>
                </c:pt>
                <c:pt idx="21">
                  <c:v>0</c:v>
                </c:pt>
                <c:pt idx="22">
                  <c:v>0</c:v>
                </c:pt>
                <c:pt idx="23">
                  <c:v>8.93225154812792</c:v>
                </c:pt>
                <c:pt idx="24">
                  <c:v>2.07847095187031</c:v>
                </c:pt>
                <c:pt idx="25">
                  <c:v>12.1741855367649</c:v>
                </c:pt>
                <c:pt idx="26">
                  <c:v>0.219348815235181</c:v>
                </c:pt>
                <c:pt idx="27">
                  <c:v>0</c:v>
                </c:pt>
                <c:pt idx="28">
                  <c:v>0.0971173795965214</c:v>
                </c:pt>
              </c:numCache>
            </c:numRef>
          </c:val>
        </c:ser>
        <c:overlap val="100"/>
        <c:axId val="38017098"/>
        <c:axId val="6609563"/>
      </c:barChart>
      <c:catAx>
        <c:axId val="3801709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6609563"/>
        <c:crosses val="autoZero"/>
        <c:auto val="1"/>
        <c:lblOffset val="100"/>
        <c:tickLblSkip val="1"/>
        <c:noMultiLvlLbl val="0"/>
      </c:catAx>
      <c:valAx>
        <c:axId val="6609563"/>
        <c:scaling>
          <c:orientation val="minMax"/>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txPr>
          <a:bodyPr vert="horz" rot="0"/>
          <a:lstStyle/>
          <a:p>
            <a:pPr>
              <a:defRPr lang="en-US" cap="none" sz="950" b="0" i="0" u="none" baseline="0">
                <a:solidFill>
                  <a:srgbClr val="000000"/>
                </a:solidFill>
              </a:defRPr>
            </a:pPr>
          </a:p>
        </c:txPr>
        <c:crossAx val="38017098"/>
        <c:crossesAt val="1"/>
        <c:crossBetween val="between"/>
        <c:dispUnits/>
        <c:minorUnit val="0.04"/>
      </c:valAx>
      <c:spPr>
        <a:noFill/>
        <a:ln w="12700">
          <a:solidFill>
            <a:srgbClr val="808080"/>
          </a:solidFill>
        </a:ln>
      </c:spPr>
    </c:plotArea>
    <c:legend>
      <c:legendPos val="r"/>
      <c:legendEntry>
        <c:idx val="0"/>
        <c:txPr>
          <a:bodyPr vert="horz" rot="0"/>
          <a:lstStyle/>
          <a:p>
            <a:pPr>
              <a:defRPr lang="en-US" cap="none" sz="520" b="0" i="0" u="none" baseline="0">
                <a:solidFill>
                  <a:srgbClr val="000000"/>
                </a:solidFill>
                <a:latin typeface="Arial"/>
                <a:ea typeface="Arial"/>
                <a:cs typeface="Arial"/>
              </a:defRPr>
            </a:pPr>
          </a:p>
        </c:txPr>
      </c:legendEntry>
      <c:legendEntry>
        <c:idx val="1"/>
        <c:txPr>
          <a:bodyPr vert="horz" rot="0"/>
          <a:lstStyle/>
          <a:p>
            <a:pPr>
              <a:defRPr lang="en-US" cap="none" sz="520" b="0" i="0" u="none" baseline="0">
                <a:solidFill>
                  <a:srgbClr val="000000"/>
                </a:solidFill>
                <a:latin typeface="Arial"/>
                <a:ea typeface="Arial"/>
                <a:cs typeface="Arial"/>
              </a:defRPr>
            </a:pPr>
          </a:p>
        </c:txPr>
      </c:legendEntry>
      <c:legendEntry>
        <c:idx val="2"/>
        <c:txPr>
          <a:bodyPr vert="horz" rot="0"/>
          <a:lstStyle/>
          <a:p>
            <a:pPr>
              <a:defRPr lang="en-US" cap="none" sz="520" b="0" i="0" u="none" baseline="0">
                <a:solidFill>
                  <a:srgbClr val="000000"/>
                </a:solidFill>
                <a:latin typeface="Arial"/>
                <a:ea typeface="Arial"/>
                <a:cs typeface="Arial"/>
              </a:defRPr>
            </a:pPr>
          </a:p>
        </c:txPr>
      </c:legendEntry>
      <c:legendEntry>
        <c:idx val="3"/>
        <c:txPr>
          <a:bodyPr vert="horz" rot="0"/>
          <a:lstStyle/>
          <a:p>
            <a:pPr>
              <a:defRPr lang="en-US" cap="none" sz="520" b="0" i="0" u="none" baseline="0">
                <a:solidFill>
                  <a:srgbClr val="000000"/>
                </a:solidFill>
                <a:latin typeface="Arial"/>
                <a:ea typeface="Arial"/>
                <a:cs typeface="Arial"/>
              </a:defRPr>
            </a:pPr>
          </a:p>
        </c:txPr>
      </c:legendEntry>
      <c:legendEntry>
        <c:idx val="4"/>
        <c:txPr>
          <a:bodyPr vert="horz" rot="0"/>
          <a:lstStyle/>
          <a:p>
            <a:pPr>
              <a:defRPr lang="en-US" cap="none" sz="520" b="0" i="0" u="none" baseline="0">
                <a:solidFill>
                  <a:srgbClr val="000000"/>
                </a:solidFill>
                <a:latin typeface="Arial"/>
                <a:ea typeface="Arial"/>
                <a:cs typeface="Arial"/>
              </a:defRPr>
            </a:pPr>
          </a:p>
        </c:txPr>
      </c:legendEntry>
      <c:layout>
        <c:manualLayout>
          <c:xMode val="edge"/>
          <c:yMode val="edge"/>
          <c:x val="0.00625"/>
          <c:y val="0.12875"/>
          <c:w val="0.9875"/>
          <c:h val="0.044"/>
        </c:manualLayout>
      </c:layout>
      <c:overlay val="0"/>
      <c:spPr>
        <a:solidFill>
          <a:srgbClr val="FFFFFF"/>
        </a:solidFill>
        <a:ln w="3175">
          <a:solidFill>
            <a:srgbClr val="000000"/>
          </a:solidFill>
        </a:ln>
      </c:spPr>
      <c:txPr>
        <a:bodyPr vert="horz" rot="0"/>
        <a:lstStyle/>
        <a:p>
          <a:pPr>
            <a:defRPr lang="en-US" cap="none" sz="265" b="0" i="0" u="none" baseline="0">
              <a:solidFill>
                <a:srgbClr val="000000"/>
              </a:solidFill>
              <a:latin typeface="Arial"/>
              <a:ea typeface="Arial"/>
              <a:cs typeface="Arial"/>
            </a:defRPr>
          </a:pPr>
        </a:p>
      </c:txPr>
    </c:legend>
    <c:plotVisOnly val="1"/>
    <c:dispBlanksAs val="gap"/>
    <c:showDLblsOverMax val="0"/>
  </c:chart>
  <c:spPr>
    <a:noFill/>
    <a:ln>
      <a:noFill/>
    </a:ln>
  </c:sp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Box C2.1.  Long-term growth in the number of students enrolled outside their country of citizenship</a:t>
            </a:r>
          </a:p>
        </c:rich>
      </c:tx>
      <c:layout>
        <c:manualLayout>
          <c:xMode val="factor"/>
          <c:yMode val="factor"/>
          <c:x val="0"/>
          <c:y val="0.04575"/>
        </c:manualLayout>
      </c:layout>
      <c:spPr>
        <a:noFill/>
        <a:ln w="3175">
          <a:noFill/>
        </a:ln>
      </c:spPr>
    </c:title>
    <c:plotArea>
      <c:layout>
        <c:manualLayout>
          <c:xMode val="edge"/>
          <c:yMode val="edge"/>
          <c:x val="0.00075"/>
          <c:y val="0.22875"/>
          <c:w val="0.9635"/>
          <c:h val="0.5655"/>
        </c:manualLayout>
      </c:layout>
      <c:bubbleChart>
        <c:varyColors val="0"/>
        <c:ser>
          <c:idx val="0"/>
          <c:order val="0"/>
          <c:spPr>
            <a:solidFill>
              <a:srgbClr val="3366FF"/>
            </a:solidFill>
            <a:ln w="12700">
              <a:solidFill>
                <a:srgbClr val="0000FF"/>
              </a:solidFill>
            </a:ln>
          </c:spPr>
          <c:invertIfNegative val="1"/>
          <c:extLst>
            <c:ext xmlns:c14="http://schemas.microsoft.com/office/drawing/2007/8/2/chart" uri="{6F2FDCE9-48DA-4B69-8628-5D25D57E5C99}">
              <c14:invertSolidFillFmt>
                <c14:spPr>
                  <a:solidFill>
                    <a:srgbClr val="FFFFFF"/>
                  </a:solidFill>
                </c14:spPr>
              </c14:invertSolidFillFmt>
            </c:ext>
          </c:extLst>
          <c:dLbls>
            <c:dLbl>
              <c:idx val="0"/>
              <c:tx>
                <c:strRef>
                  <c:f>'Data Box C2.1'!$C$8</c:f>
                  <c:strCache>
                    <c:ptCount val="1"/>
                    <c:pt idx="0">
                      <c:v>1975
0.8m</c:v>
                    </c:pt>
                  </c:strCache>
                </c:strRef>
              </c:tx>
              <c:txPr>
                <a:bodyPr vert="horz" rot="0" anchor="ctr"/>
                <a:lstStyle/>
                <a:p>
                  <a:pPr algn="ctr">
                    <a:defRPr lang="en-US" cap="none" sz="1000" b="1"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1"/>
              <c:tx>
                <c:strRef>
                  <c:f>'Data Box C2.1'!$C$9</c:f>
                  <c:strCache>
                    <c:ptCount val="1"/>
                    <c:pt idx="0">
                      <c:v>1980
1.1m</c:v>
                    </c:pt>
                  </c:strCache>
                </c:strRef>
              </c:tx>
              <c:txPr>
                <a:bodyPr vert="horz" rot="0" anchor="ctr"/>
                <a:lstStyle/>
                <a:p>
                  <a:pPr algn="ctr">
                    <a:defRPr lang="en-US" cap="none" sz="1000" b="1"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2"/>
              <c:tx>
                <c:strRef>
                  <c:f>'Data Box C2.1'!$C$10</c:f>
                  <c:strCache>
                    <c:ptCount val="1"/>
                    <c:pt idx="0">
                      <c:v>1985
1.1m</c:v>
                    </c:pt>
                  </c:strCache>
                </c:strRef>
              </c:tx>
              <c:txPr>
                <a:bodyPr vert="horz" rot="0" anchor="ctr"/>
                <a:lstStyle/>
                <a:p>
                  <a:pPr algn="ctr">
                    <a:defRPr lang="en-US" cap="none" sz="1000" b="1"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3"/>
              <c:tx>
                <c:strRef>
                  <c:f>'Data Box C2.1'!$C$11</c:f>
                  <c:strCache>
                    <c:ptCount val="1"/>
                    <c:pt idx="0">
                      <c:v>1990
1.3m</c:v>
                    </c:pt>
                  </c:strCache>
                </c:strRef>
              </c:tx>
              <c:txPr>
                <a:bodyPr vert="horz" rot="0" anchor="ctr"/>
                <a:lstStyle/>
                <a:p>
                  <a:pPr algn="ctr">
                    <a:defRPr lang="en-US" cap="none" sz="1000" b="1"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4"/>
              <c:tx>
                <c:strRef>
                  <c:f>'Data Box C2.1'!$C$12</c:f>
                  <c:strCache>
                    <c:ptCount val="1"/>
                    <c:pt idx="0">
                      <c:v>1995
1.7m</c:v>
                    </c:pt>
                  </c:strCache>
                </c:strRef>
              </c:tx>
              <c:txPr>
                <a:bodyPr vert="horz" rot="0" anchor="ctr"/>
                <a:lstStyle/>
                <a:p>
                  <a:pPr algn="ctr">
                    <a:defRPr lang="en-US" cap="none" sz="1000" b="1"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5"/>
              <c:tx>
                <c:strRef>
                  <c:f>'Data Box C2.1'!$C$13</c:f>
                  <c:strCache>
                    <c:ptCount val="1"/>
                    <c:pt idx="0">
                      <c:v>2000
2m</c:v>
                    </c:pt>
                  </c:strCache>
                </c:strRef>
              </c:tx>
              <c:txPr>
                <a:bodyPr vert="horz" rot="0" anchor="ctr"/>
                <a:lstStyle/>
                <a:p>
                  <a:pPr algn="ctr">
                    <a:defRPr lang="en-US" cap="none" sz="1000" b="1"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6"/>
              <c:tx>
                <c:strRef>
                  <c:f>'Data Box C2.1'!$C$14</c:f>
                  <c:strCache>
                    <c:ptCount val="1"/>
                    <c:pt idx="0">
                      <c:v>2005
2.9m</c:v>
                    </c:pt>
                  </c:strCache>
                </c:strRef>
              </c:tx>
              <c:txPr>
                <a:bodyPr vert="horz" rot="0" anchor="ctr"/>
                <a:lstStyle/>
                <a:p>
                  <a:pPr algn="ctr">
                    <a:defRPr lang="en-US" cap="none" sz="1000" b="1"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dLbl>
              <c:idx val="7"/>
              <c:tx>
                <c:strRef>
                  <c:f>'Data Box C2.1'!$C$15</c:f>
                  <c:strCache>
                    <c:ptCount val="1"/>
                    <c:pt idx="0">
                      <c:v>2008
3.3m</c:v>
                    </c:pt>
                  </c:strCache>
                </c:strRef>
              </c:tx>
              <c:txPr>
                <a:bodyPr vert="horz" rot="0" anchor="ctr"/>
                <a:lstStyle/>
                <a:p>
                  <a:pPr algn="ctr">
                    <a:defRPr lang="en-US" cap="none" sz="1000" b="1" i="0" u="none" baseline="0">
                      <a:solidFill>
                        <a:srgbClr val="FFFFFF"/>
                      </a:solidFill>
                      <a:latin typeface="Arial"/>
                      <a:ea typeface="Arial"/>
                      <a:cs typeface="Aria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FFFFFF"/>
                    </a:solidFill>
                    <a:latin typeface="Arial"/>
                    <a:ea typeface="Arial"/>
                    <a:cs typeface="Arial"/>
                  </a:defRPr>
                </a:pPr>
              </a:p>
            </c:txPr>
            <c:showLegendKey val="0"/>
            <c:showVal val="1"/>
            <c:showBubbleSize val="0"/>
            <c:showCatName val="0"/>
            <c:showSerName val="0"/>
            <c:showPercent val="0"/>
          </c:dLbls>
          <c:xVal>
            <c:numRef>
              <c:f>'Data Box C2.1'!$D$8:$D$15</c:f>
              <c:numCache>
                <c:ptCount val="8"/>
                <c:pt idx="0">
                  <c:v>0</c:v>
                </c:pt>
                <c:pt idx="1">
                  <c:v>4.720000000000001</c:v>
                </c:pt>
                <c:pt idx="2">
                  <c:v>10.0264</c:v>
                </c:pt>
                <c:pt idx="3">
                  <c:v>15.626000000000001</c:v>
                </c:pt>
                <c:pt idx="4">
                  <c:v>22.516000000000002</c:v>
                </c:pt>
                <c:pt idx="5">
                  <c:v>30.876518</c:v>
                </c:pt>
                <c:pt idx="6">
                  <c:v>41.411754882607475</c:v>
                </c:pt>
                <c:pt idx="7">
                  <c:v>55.29043749734436</c:v>
                </c:pt>
              </c:numCache>
            </c:numRef>
          </c:xVal>
          <c:yVal>
            <c:numRef>
              <c:f>'Data Box C2.1'!$E$8:$E$15</c:f>
              <c:numCache>
                <c:ptCount val="8"/>
                <c:pt idx="0">
                  <c:v>1</c:v>
                </c:pt>
                <c:pt idx="1">
                  <c:v>1</c:v>
                </c:pt>
                <c:pt idx="2">
                  <c:v>1</c:v>
                </c:pt>
                <c:pt idx="3">
                  <c:v>1</c:v>
                </c:pt>
                <c:pt idx="4">
                  <c:v>1</c:v>
                </c:pt>
                <c:pt idx="5">
                  <c:v>1</c:v>
                </c:pt>
                <c:pt idx="6">
                  <c:v>1</c:v>
                </c:pt>
                <c:pt idx="7">
                  <c:v>1</c:v>
                </c:pt>
              </c:numCache>
            </c:numRef>
          </c:yVal>
          <c:bubbleSize>
            <c:numRef>
              <c:f>'Data Box C2.1'!$B$8:$B$15</c:f>
              <c:numCache>
                <c:ptCount val="8"/>
                <c:pt idx="0">
                  <c:v>0.8</c:v>
                </c:pt>
                <c:pt idx="1">
                  <c:v>1.08</c:v>
                </c:pt>
                <c:pt idx="2">
                  <c:v>1.14</c:v>
                </c:pt>
                <c:pt idx="3">
                  <c:v>1.3</c:v>
                </c:pt>
                <c:pt idx="4">
                  <c:v>1.7</c:v>
                </c:pt>
                <c:pt idx="5">
                  <c:v>1.970518</c:v>
                </c:pt>
                <c:pt idx="6">
                  <c:v>2.8522956942834807</c:v>
                </c:pt>
                <c:pt idx="7">
                  <c:v>3.3430918871087982</c:v>
                </c:pt>
              </c:numCache>
            </c:numRef>
          </c:bubbleSize>
        </c:ser>
        <c:bubbleScale val="180"/>
        <c:sizeRepresents val="w"/>
        <c:axId val="59486068"/>
        <c:axId val="65612565"/>
      </c:bubbleChart>
      <c:valAx>
        <c:axId val="59486068"/>
        <c:scaling>
          <c:orientation val="minMax"/>
          <c:max val="62"/>
          <c:min val="-3"/>
        </c:scaling>
        <c:axPos val="b"/>
        <c:delete val="1"/>
        <c:majorTickMark val="out"/>
        <c:minorTickMark val="none"/>
        <c:tickLblPos val="none"/>
        <c:crossAx val="65612565"/>
        <c:crossesAt val="0"/>
        <c:crossBetween val="midCat"/>
        <c:dispUnits/>
      </c:valAx>
      <c:valAx>
        <c:axId val="65612565"/>
        <c:scaling>
          <c:orientation val="minMax"/>
          <c:max val="1.25"/>
          <c:min val="0.6500000000000001"/>
        </c:scaling>
        <c:axPos val="l"/>
        <c:delete val="1"/>
        <c:majorTickMark val="out"/>
        <c:minorTickMark val="none"/>
        <c:tickLblPos val="none"/>
        <c:crossAx val="59486068"/>
        <c:crossesAt val="5"/>
        <c:crossBetween val="midCat"/>
        <c:dispUnits/>
      </c:valAx>
      <c:spPr>
        <a:noFill/>
        <a:ln>
          <a:noFill/>
        </a:ln>
      </c:spPr>
    </c:plotArea>
    <c:plotVisOnly val="1"/>
    <c:dispBlanksAs val="gap"/>
    <c:showDLblsOverMax val="0"/>
  </c:chart>
  <c:spPr>
    <a:noFill/>
    <a:ln w="3175">
      <a:noFill/>
    </a:ln>
  </c:sp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1">
    <tabColor indexed="13"/>
  </sheetPr>
  <sheetViews>
    <sheetView workbookViewId="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3">
    <tabColor indexed="13"/>
  </sheetPr>
  <sheetViews>
    <sheetView workbookViewId="0" zoomScale="98"/>
  </sheetViews>
  <pageMargins left="0.7" right="0.7" top="0.75" bottom="0.75" header="0.3" footer="0.3"/>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4">
    <tabColor indexed="13"/>
  </sheetPr>
  <sheetViews>
    <sheetView workbookViewId="0"/>
  </sheetViews>
  <pageMargins left="0.7" right="0.7" top="0.75" bottom="0.75" header="0.3" footer="0.3"/>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4">
    <tabColor indexed="13"/>
  </sheetPr>
  <sheetViews>
    <sheetView workbookViewId="0"/>
  </sheetViews>
  <pageMargins left="0.7480314960629921" right="0.7480314960629921" top="0.1968503937007874" bottom="0" header="0" footer="0"/>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6">
    <tabColor indexed="13"/>
  </sheetPr>
  <sheetViews>
    <sheetView workbookViewId="0" zoomScale="92"/>
  </sheetViews>
  <pageMargins left="0.75" right="0.75" top="1" bottom="1" header="0.5" footer="0.5"/>
  <pageSetup horizontalDpi="600" verticalDpi="6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0.8285</cdr:y>
    </cdr:from>
    <cdr:to>
      <cdr:x>0.9855</cdr:x>
      <cdr:y>1</cdr:y>
    </cdr:to>
    <cdr:sp>
      <cdr:nvSpPr>
        <cdr:cNvPr id="1" name="Text Box 5"/>
        <cdr:cNvSpPr txBox="1">
          <a:spLocks noChangeArrowheads="1"/>
        </cdr:cNvSpPr>
      </cdr:nvSpPr>
      <cdr:spPr>
        <a:xfrm>
          <a:off x="0" y="4724400"/>
          <a:ext cx="9172575" cy="981075"/>
        </a:xfrm>
        <a:prstGeom prst="rect">
          <a:avLst/>
        </a:prstGeom>
        <a:noFill/>
        <a:ln w="9525" cmpd="sng">
          <a:noFill/>
        </a:ln>
      </cdr:spPr>
      <cdr:txBody>
        <a:bodyPr vertOverflow="clip" wrap="square" lIns="27432" tIns="18288" rIns="0" bIns="0"/>
        <a:p>
          <a:pPr algn="l">
            <a:defRPr/>
          </a:pPr>
          <a:r>
            <a:rPr lang="en-US" cap="none" sz="1000" b="0" i="1"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T</a:t>
          </a:r>
          <a:r>
            <a:rPr lang="en-US" cap="none" sz="1000" b="0" i="0" u="none" baseline="0">
              <a:solidFill>
                <a:srgbClr val="000000"/>
              </a:solidFill>
              <a:latin typeface="Calibri"/>
              <a:ea typeface="Calibri"/>
              <a:cs typeface="Calibri"/>
            </a:rPr>
            <a:t>he data presented in this chart are not comparable with data on foreign students in tertiary education presented in pre-2006 editions of </a:t>
          </a:r>
          <a:r>
            <a:rPr lang="en-US" cap="none" sz="1000" b="0" i="1" u="none" baseline="0">
              <a:solidFill>
                <a:srgbClr val="000000"/>
              </a:solidFill>
              <a:latin typeface="Calibri"/>
              <a:ea typeface="Calibri"/>
              <a:cs typeface="Calibri"/>
            </a:rPr>
            <a:t>Education at a Glance </a:t>
          </a:r>
          <a:r>
            <a:rPr lang="en-US" cap="none" sz="1000" b="0" i="0" u="none" baseline="0">
              <a:solidFill>
                <a:srgbClr val="000000"/>
              </a:solidFill>
              <a:latin typeface="Calibri"/>
              <a:ea typeface="Calibri"/>
              <a:cs typeface="Calibri"/>
            </a:rPr>
            <a:t>or elsewhere in this chapter.</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MS Sans Serif"/>
              <a:ea typeface="MS Sans Serif"/>
              <a:cs typeface="MS Sans Serif"/>
            </a:rPr>
            <a:t>1. </a:t>
          </a:r>
          <a:r>
            <a:rPr lang="en-US" cap="none" sz="800" b="0" i="0" u="none" baseline="0">
              <a:solidFill>
                <a:srgbClr val="000000"/>
              </a:solidFill>
              <a:latin typeface="MS Sans Serif"/>
              <a:ea typeface="MS Sans Serif"/>
              <a:cs typeface="MS Sans Serif"/>
            </a:rPr>
            <a:t>Year of reference 2007.
</a:t>
          </a:r>
          <a:r>
            <a:rPr lang="en-US" cap="none" sz="800" b="0" i="1" u="none" baseline="0">
              <a:solidFill>
                <a:srgbClr val="000000"/>
              </a:solidFill>
              <a:latin typeface="MS Sans Serif"/>
              <a:ea typeface="MS Sans Serif"/>
              <a:cs typeface="MS Sans Serif"/>
            </a:rPr>
            <a:t>Countries are ranked in descending order of the percentage of international students in tertiary education.
</a:t>
          </a:r>
          <a:r>
            <a:rPr lang="en-US" cap="none" sz="800" b="0" i="1" u="none" baseline="0">
              <a:solidFill>
                <a:srgbClr val="000000"/>
              </a:solidFill>
              <a:latin typeface="MS Sans Serif"/>
              <a:ea typeface="MS Sans Serif"/>
              <a:cs typeface="MS Sans Serif"/>
            </a:rPr>
            <a:t>Source: </a:t>
          </a:r>
          <a:r>
            <a:rPr lang="en-US" cap="none" sz="800" b="0" i="0" u="none" baseline="0">
              <a:solidFill>
                <a:srgbClr val="000000"/>
              </a:solidFill>
              <a:latin typeface="MS Sans Serif"/>
              <a:ea typeface="MS Sans Serif"/>
              <a:cs typeface="MS Sans Serif"/>
            </a:rPr>
            <a:t>OECD. Table C2.1. See Annex 3 for notes (</a:t>
          </a:r>
          <a:r>
            <a:rPr lang="en-US" cap="none" sz="800" b="0" i="1" u="none" baseline="0">
              <a:solidFill>
                <a:srgbClr val="000000"/>
              </a:solidFill>
              <a:latin typeface="MS Sans Serif"/>
              <a:ea typeface="MS Sans Serif"/>
              <a:cs typeface="MS Sans Serif"/>
            </a:rPr>
            <a:t>www.oecd.org/edu/eag2010).</a:t>
          </a:r>
        </a:p>
      </cdr:txBody>
    </cdr:sp>
  </cdr:relSizeAnchor>
  <cdr:relSizeAnchor xmlns:cdr="http://schemas.openxmlformats.org/drawingml/2006/chartDrawing">
    <cdr:from>
      <cdr:x>0.0155</cdr:x>
      <cdr:y>0.2335</cdr:y>
    </cdr:from>
    <cdr:to>
      <cdr:x>0.046</cdr:x>
      <cdr:y>0.2795</cdr:y>
    </cdr:to>
    <cdr:sp>
      <cdr:nvSpPr>
        <cdr:cNvPr id="2" name="Text Box 6"/>
        <cdr:cNvSpPr txBox="1">
          <a:spLocks noChangeArrowheads="1"/>
        </cdr:cNvSpPr>
      </cdr:nvSpPr>
      <cdr:spPr>
        <a:xfrm>
          <a:off x="142875" y="1323975"/>
          <a:ext cx="28575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0.041</cdr:x>
      <cdr:y>0.07</cdr:y>
    </cdr:from>
    <cdr:to>
      <cdr:x>0.98275</cdr:x>
      <cdr:y>0.11525</cdr:y>
    </cdr:to>
    <cdr:sp>
      <cdr:nvSpPr>
        <cdr:cNvPr id="3" name="Text Box 7"/>
        <cdr:cNvSpPr txBox="1">
          <a:spLocks noChangeArrowheads="1"/>
        </cdr:cNvSpPr>
      </cdr:nvSpPr>
      <cdr:spPr>
        <a:xfrm>
          <a:off x="381000" y="390525"/>
          <a:ext cx="8763000" cy="257175"/>
        </a:xfrm>
        <a:prstGeom prst="rect">
          <a:avLst/>
        </a:prstGeom>
        <a:noFill/>
        <a:ln w="9525" cmpd="sng">
          <a:noFill/>
        </a:ln>
      </cdr:spPr>
      <cdr:txBody>
        <a:bodyPr vertOverflow="clip" wrap="square" lIns="27432" tIns="22860" rIns="27432" bIns="0"/>
        <a:p>
          <a:pPr algn="ctr">
            <a:defRPr/>
          </a:pPr>
          <a:r>
            <a:rPr lang="en-US" cap="none" sz="1000" b="0" i="1" u="none" baseline="0">
              <a:solidFill>
                <a:srgbClr val="000000"/>
              </a:solidFill>
              <a:latin typeface="Arial"/>
              <a:ea typeface="Arial"/>
              <a:cs typeface="Arial"/>
            </a:rPr>
            <a:t>This chart shows the percentage of international students in tertiary enrolments.</a:t>
          </a:r>
          <a:r>
            <a:rPr lang="en-US" cap="none" sz="1000" b="0" i="1" u="none" baseline="0">
              <a:solidFill>
                <a:srgbClr val="000000"/>
              </a:solidFill>
              <a:latin typeface="Arial"/>
              <a:ea typeface="Arial"/>
              <a:cs typeface="Arial"/>
            </a:rPr>
            <a:t> </a:t>
          </a:r>
        </a:p>
      </cdr:txBody>
    </cdr:sp>
  </cdr:relSizeAnchor>
  <cdr:relSizeAnchor xmlns:cdr="http://schemas.openxmlformats.org/drawingml/2006/chartDrawing">
    <cdr:from>
      <cdr:x>0.06025</cdr:x>
      <cdr:y>0.16625</cdr:y>
    </cdr:from>
    <cdr:to>
      <cdr:x>0.95525</cdr:x>
      <cdr:y>0.26975</cdr:y>
    </cdr:to>
    <cdr:sp>
      <cdr:nvSpPr>
        <cdr:cNvPr id="4" name="TextBox 4"/>
        <cdr:cNvSpPr txBox="1">
          <a:spLocks noChangeArrowheads="1"/>
        </cdr:cNvSpPr>
      </cdr:nvSpPr>
      <cdr:spPr>
        <a:xfrm>
          <a:off x="552450" y="942975"/>
          <a:ext cx="8324850" cy="590550"/>
        </a:xfrm>
        <a:prstGeom prst="rect">
          <a:avLst/>
        </a:prstGeom>
        <a:solidFill>
          <a:srgbClr val="DCE6F2"/>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Student mobility</a:t>
          </a:r>
          <a:r>
            <a:rPr lang="en-US" cap="none" sz="1100" b="0" i="0" u="none" baseline="0">
              <a:solidFill>
                <a:srgbClr val="000000"/>
              </a:solidFill>
              <a:latin typeface="Calibri"/>
              <a:ea typeface="Calibri"/>
              <a:cs typeface="Calibri"/>
            </a:rPr>
            <a:t> - </a:t>
          </a:r>
          <a:r>
            <a:rPr lang="en-US" cap="none" sz="1100" b="0" i="1" u="none" baseline="0">
              <a:solidFill>
                <a:srgbClr val="000000"/>
              </a:solidFill>
              <a:latin typeface="Calibri"/>
              <a:ea typeface="Calibri"/>
              <a:cs typeface="Calibri"/>
            </a:rPr>
            <a:t>i.e. </a:t>
          </a:r>
          <a:r>
            <a:rPr lang="en-US" cap="none" sz="1100" b="0" i="0" u="none" baseline="0">
              <a:solidFill>
                <a:srgbClr val="000000"/>
              </a:solidFill>
              <a:latin typeface="Calibri"/>
              <a:ea typeface="Calibri"/>
              <a:cs typeface="Calibri"/>
            </a:rPr>
            <a:t>international students who travelled to a country different from their own for the purpose of tertiary study - ranges from below 1% to more than 20% of tertiary enrolments. International students are most numerous in tertiary enrolments in Australia, Austria, New Zealand, Switzerland and the United Kingdom.</a:t>
          </a:r>
        </a:p>
      </cdr:txBody>
    </cdr:sp>
  </cdr:relSizeAnchor>
  <cdr:relSizeAnchor xmlns:cdr="http://schemas.openxmlformats.org/drawingml/2006/chartDrawing">
    <cdr:from>
      <cdr:x>0.5775</cdr:x>
      <cdr:y>0.44475</cdr:y>
    </cdr:from>
    <cdr:to>
      <cdr:x>0.6965</cdr:x>
      <cdr:y>0.487</cdr:y>
    </cdr:to>
    <cdr:sp fLocksText="0">
      <cdr:nvSpPr>
        <cdr:cNvPr id="5" name="TextBox 5"/>
        <cdr:cNvSpPr txBox="1">
          <a:spLocks noChangeArrowheads="1"/>
        </cdr:cNvSpPr>
      </cdr:nvSpPr>
      <cdr:spPr>
        <a:xfrm>
          <a:off x="5372100" y="2533650"/>
          <a:ext cx="1104900"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cdr:x>
      <cdr:y>0.46875</cdr:y>
    </cdr:from>
    <cdr:to>
      <cdr:x>0.708</cdr:x>
      <cdr:y>0.52425</cdr:y>
    </cdr:to>
    <cdr:grpSp>
      <cdr:nvGrpSpPr>
        <cdr:cNvPr id="6" name="Group 9"/>
        <cdr:cNvGrpSpPr>
          <a:grpSpLocks/>
        </cdr:cNvGrpSpPr>
      </cdr:nvGrpSpPr>
      <cdr:grpSpPr>
        <a:xfrm>
          <a:off x="5295900" y="2667000"/>
          <a:ext cx="1285875" cy="314325"/>
          <a:chOff x="5248275" y="2628900"/>
          <a:chExt cx="1269074" cy="314325"/>
        </a:xfrm>
        <a:solidFill>
          <a:srgbClr val="FFFFFF"/>
        </a:solidFill>
      </cdr:grpSpPr>
      <cdr:sp>
        <cdr:nvSpPr>
          <cdr:cNvPr id="7" name="TextBox 6"/>
          <cdr:cNvSpPr txBox="1">
            <a:spLocks noChangeArrowheads="1"/>
          </cdr:cNvSpPr>
        </cdr:nvSpPr>
        <cdr:spPr>
          <a:xfrm>
            <a:off x="5248275" y="2628900"/>
            <a:ext cx="914368" cy="266705"/>
          </a:xfrm>
          <a:prstGeom prst="rect">
            <a:avLst/>
          </a:prstGeom>
          <a:noFill/>
          <a:ln w="9525" cmpd="sng">
            <a:noFill/>
          </a:ln>
        </cdr:spPr>
        <cdr:txBody>
          <a:bodyPr vertOverflow="clip" wrap="square"/>
          <a:p>
            <a:pPr algn="l">
              <a:defRPr/>
            </a:pPr>
            <a:r>
              <a:rPr lang="en-US" cap="none" sz="1100" b="1" i="0" u="none" baseline="0">
                <a:solidFill>
                  <a:srgbClr val="000000"/>
                </a:solidFill>
              </a:rPr>
              <a:t>OECD average</a:t>
            </a:r>
          </a:p>
        </cdr:txBody>
      </cdr:sp>
      <cdr:sp>
        <cdr:nvSpPr>
          <cdr:cNvPr id="8" name="Straight Arrow Connector 8"/>
          <cdr:cNvSpPr>
            <a:spLocks/>
          </cdr:cNvSpPr>
        </cdr:nvSpPr>
        <cdr:spPr>
          <a:xfrm>
            <a:off x="6229269" y="2790856"/>
            <a:ext cx="288080" cy="152369"/>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05475"/>
    <xdr:graphicFrame>
      <xdr:nvGraphicFramePr>
        <xdr:cNvPr id="1" name="Shape 1025"/>
        <xdr:cNvGraphicFramePr/>
      </xdr:nvGraphicFramePr>
      <xdr:xfrm>
        <a:off x="0" y="0"/>
        <a:ext cx="9305925"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0.12025</cdr:x>
      <cdr:y>0.0305</cdr:y>
    </cdr:from>
    <cdr:to>
      <cdr:x>0.93775</cdr:x>
      <cdr:y>0.09475</cdr:y>
    </cdr:to>
    <cdr:sp>
      <cdr:nvSpPr>
        <cdr:cNvPr id="1" name="TextBox 1"/>
        <cdr:cNvSpPr txBox="1">
          <a:spLocks noChangeArrowheads="1"/>
        </cdr:cNvSpPr>
      </cdr:nvSpPr>
      <cdr:spPr>
        <a:xfrm>
          <a:off x="1123950" y="180975"/>
          <a:ext cx="7677150" cy="390525"/>
        </a:xfrm>
        <a:prstGeom prst="rect">
          <a:avLst/>
        </a:prstGeom>
        <a:noFill/>
        <a:ln w="9525" cmpd="sng">
          <a:noFill/>
        </a:ln>
      </cdr:spPr>
      <cdr:txBody>
        <a:bodyPr vertOverflow="clip" wrap="square"/>
        <a:p>
          <a:pPr algn="ctr">
            <a:defRPr/>
          </a:pPr>
          <a:r>
            <a:rPr lang="en-US" cap="none" sz="1200" b="1" i="0" u="none" baseline="0">
              <a:solidFill>
                <a:srgbClr val="000000"/>
              </a:solidFill>
              <a:latin typeface="Calibri"/>
              <a:ea typeface="Calibri"/>
              <a:cs typeface="Calibri"/>
            </a:rPr>
            <a:t>Chart C2.2. Distribution of foreign students in tertiary education, by country of destination (2008)</a:t>
          </a:r>
          <a:r>
            <a:rPr lang="en-US" cap="none" sz="1200" b="0"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Percentage of foreign tertiary students reported to the OECD who are enrolled in each country of destination</a:t>
          </a:r>
        </a:p>
      </cdr:txBody>
    </cdr:sp>
  </cdr:relSizeAnchor>
  <cdr:relSizeAnchor xmlns:cdr="http://schemas.openxmlformats.org/drawingml/2006/chartDrawing">
    <cdr:from>
      <cdr:x>0.06875</cdr:x>
      <cdr:y>0.85175</cdr:y>
    </cdr:from>
    <cdr:to>
      <cdr:x>0.9365</cdr:x>
      <cdr:y>0.97075</cdr:y>
    </cdr:to>
    <cdr:sp fLocksText="0">
      <cdr:nvSpPr>
        <cdr:cNvPr id="2" name="TextBox 2"/>
        <cdr:cNvSpPr txBox="1">
          <a:spLocks noChangeArrowheads="1"/>
        </cdr:cNvSpPr>
      </cdr:nvSpPr>
      <cdr:spPr>
        <a:xfrm>
          <a:off x="638175" y="5153025"/>
          <a:ext cx="8153400" cy="723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0.1615</cdr:x>
      <cdr:y>0.83925</cdr:y>
    </cdr:from>
    <cdr:to>
      <cdr:x>0.9365</cdr:x>
      <cdr:y>1</cdr:y>
    </cdr:to>
    <cdr:sp>
      <cdr:nvSpPr>
        <cdr:cNvPr id="3" name="TextBox 3"/>
        <cdr:cNvSpPr txBox="1">
          <a:spLocks noChangeArrowheads="1"/>
        </cdr:cNvSpPr>
      </cdr:nvSpPr>
      <cdr:spPr>
        <a:xfrm>
          <a:off x="1514475" y="5076825"/>
          <a:ext cx="7277100" cy="971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Data relate to international students defined on the basis of their country of residence.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and UNESCO Institute for Statistics for most data </a:t>
          </a:r>
          <a:r>
            <a:rPr lang="en-US" cap="none" sz="1100" b="0" i="0" u="none" baseline="0">
              <a:solidFill>
                <a:srgbClr val="000000"/>
              </a:solidFill>
              <a:latin typeface="Calibri"/>
              <a:ea typeface="Calibri"/>
              <a:cs typeface="Calibri"/>
            </a:rPr>
            <a:t>on partner countries</a:t>
          </a:r>
          <a:r>
            <a:rPr lang="en-US" cap="none" sz="1100" b="0" i="0" u="none" baseline="0">
              <a:solidFill>
                <a:srgbClr val="000000"/>
              </a:solidFill>
              <a:latin typeface="Calibri"/>
              <a:ea typeface="Calibri"/>
              <a:cs typeface="Calibri"/>
            </a:rPr>
            <a:t>. Table C2.7,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available on line.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057900"/>
    <xdr:graphicFrame>
      <xdr:nvGraphicFramePr>
        <xdr:cNvPr id="1" name="Shape 1025"/>
        <xdr:cNvGraphicFramePr/>
      </xdr:nvGraphicFramePr>
      <xdr:xfrm>
        <a:off x="0" y="0"/>
        <a:ext cx="9391650" cy="60579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0.1285</cdr:y>
    </cdr:from>
    <cdr:to>
      <cdr:x>0.1445</cdr:x>
      <cdr:y>0.17075</cdr:y>
    </cdr:to>
    <cdr:sp>
      <cdr:nvSpPr>
        <cdr:cNvPr id="1" name="TextBox 4"/>
        <cdr:cNvSpPr txBox="1">
          <a:spLocks noChangeArrowheads="1"/>
        </cdr:cNvSpPr>
      </cdr:nvSpPr>
      <cdr:spPr>
        <a:xfrm>
          <a:off x="142875" y="771525"/>
          <a:ext cx="1209675" cy="257175"/>
        </a:xfrm>
        <a:prstGeom prst="rect">
          <a:avLst/>
        </a:prstGeom>
        <a:noFill/>
        <a:ln w="9525" cmpd="sng">
          <a:noFill/>
        </a:ln>
      </cdr:spPr>
      <cdr:txBody>
        <a:bodyPr vertOverflow="clip" wrap="square"/>
        <a:p>
          <a:pPr algn="l">
            <a:defRPr/>
          </a:pPr>
          <a:r>
            <a:rPr lang="en-US" cap="none" sz="1100" b="0" i="0" u="none" baseline="0">
              <a:solidFill>
                <a:srgbClr val="000000"/>
              </a:solidFill>
            </a:rPr>
            <a:t>Market share (%)</a:t>
          </a:r>
        </a:p>
      </cdr:txBody>
    </cdr:sp>
  </cdr:relSizeAnchor>
  <cdr:relSizeAnchor xmlns:cdr="http://schemas.openxmlformats.org/drawingml/2006/chartDrawing">
    <cdr:from>
      <cdr:x>0.04725</cdr:x>
      <cdr:y>0.8415</cdr:y>
    </cdr:from>
    <cdr:to>
      <cdr:x>0.93875</cdr:x>
      <cdr:y>0.992</cdr:y>
    </cdr:to>
    <cdr:sp>
      <cdr:nvSpPr>
        <cdr:cNvPr id="2" name="TextBox 5"/>
        <cdr:cNvSpPr txBox="1">
          <a:spLocks noChangeArrowheads="1"/>
        </cdr:cNvSpPr>
      </cdr:nvSpPr>
      <cdr:spPr>
        <a:xfrm>
          <a:off x="438150" y="5105400"/>
          <a:ext cx="8382000" cy="9144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Data relate</a:t>
          </a:r>
          <a:r>
            <a:rPr lang="en-US" cap="none" sz="1100" b="0" i="0" u="none" baseline="0">
              <a:solidFill>
                <a:srgbClr val="000000"/>
              </a:solidFill>
              <a:latin typeface="Calibri"/>
              <a:ea typeface="Calibri"/>
              <a:cs typeface="Calibri"/>
            </a:rPr>
            <a:t> to international students defined on the basis of their country of residence.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Year of reference</a:t>
          </a:r>
          <a:r>
            <a:rPr lang="en-US" cap="none" sz="1100" b="0" i="0" u="none" baseline="0">
              <a:solidFill>
                <a:srgbClr val="000000"/>
              </a:solidFill>
              <a:latin typeface="Calibri"/>
              <a:ea typeface="Calibri"/>
              <a:cs typeface="Calibri"/>
            </a:rPr>
            <a:t> 2007.</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 2008 market shares.</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OECD and UNESCO Institute for Statistics for most data on </a:t>
          </a:r>
          <a:r>
            <a:rPr lang="en-US" cap="none" sz="1100" b="0" i="0" u="none" baseline="0">
              <a:solidFill>
                <a:srgbClr val="000000"/>
              </a:solidFill>
              <a:latin typeface="Calibri"/>
              <a:ea typeface="Calibri"/>
              <a:cs typeface="Calibri"/>
            </a:rPr>
            <a:t>partner countries.  Table </a:t>
          </a:r>
          <a:r>
            <a:rPr lang="en-US" cap="none" sz="1100" b="0" i="0" u="none" baseline="0">
              <a:solidFill>
                <a:srgbClr val="000000"/>
              </a:solidFill>
              <a:latin typeface="Calibri"/>
              <a:ea typeface="Calibri"/>
              <a:cs typeface="Calibri"/>
            </a:rPr>
            <a:t>C2.7, available on line.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0.27125</cdr:x>
      <cdr:y>0.1025</cdr:y>
    </cdr:from>
    <cdr:to>
      <cdr:x>0.38875</cdr:x>
      <cdr:y>0.139</cdr:y>
    </cdr:to>
    <cdr:sp>
      <cdr:nvSpPr>
        <cdr:cNvPr id="3" name="TextBox 1"/>
        <cdr:cNvSpPr txBox="1">
          <a:spLocks noChangeArrowheads="1"/>
        </cdr:cNvSpPr>
      </cdr:nvSpPr>
      <cdr:spPr>
        <a:xfrm>
          <a:off x="2543175" y="619125"/>
          <a:ext cx="1104900" cy="219075"/>
        </a:xfrm>
        <a:prstGeom prst="rect">
          <a:avLst/>
        </a:prstGeom>
        <a:noFill/>
        <a:ln w="9525" cmpd="sng">
          <a:noFill/>
        </a:ln>
      </cdr:spPr>
      <cdr:txBody>
        <a:bodyPr vertOverflow="clip" wrap="square"/>
        <a:p>
          <a:pPr algn="l">
            <a:defRPr/>
          </a:pPr>
          <a:r>
            <a:rPr lang="en-US" cap="none" sz="1000" b="0" i="0" u="none" baseline="0">
              <a:solidFill>
                <a:srgbClr val="000000"/>
              </a:solidFill>
            </a:rPr>
            <a:t>OECD countries</a:t>
          </a:r>
        </a:p>
      </cdr:txBody>
    </cdr:sp>
  </cdr:relSizeAnchor>
  <cdr:relSizeAnchor xmlns:cdr="http://schemas.openxmlformats.org/drawingml/2006/chartDrawing">
    <cdr:from>
      <cdr:x>0.49775</cdr:x>
      <cdr:y>0.10575</cdr:y>
    </cdr:from>
    <cdr:to>
      <cdr:x>0.62725</cdr:x>
      <cdr:y>0.144</cdr:y>
    </cdr:to>
    <cdr:sp>
      <cdr:nvSpPr>
        <cdr:cNvPr id="4" name="TextBox 1"/>
        <cdr:cNvSpPr txBox="1">
          <a:spLocks noChangeArrowheads="1"/>
        </cdr:cNvSpPr>
      </cdr:nvSpPr>
      <cdr:spPr>
        <a:xfrm>
          <a:off x="4676775" y="638175"/>
          <a:ext cx="1219200" cy="228600"/>
        </a:xfrm>
        <a:prstGeom prst="rect">
          <a:avLst/>
        </a:prstGeom>
        <a:noFill/>
        <a:ln w="9525" cmpd="sng">
          <a:noFill/>
        </a:ln>
      </cdr:spPr>
      <cdr:txBody>
        <a:bodyPr vertOverflow="clip" wrap="square"/>
        <a:p>
          <a:pPr algn="l">
            <a:defRPr/>
          </a:pPr>
          <a:r>
            <a:rPr lang="en-US" cap="none" sz="1000" b="0" i="0" u="none" baseline="0">
              <a:solidFill>
                <a:srgbClr val="000000"/>
              </a:solidFill>
            </a:rPr>
            <a:t>Partner countries</a:t>
          </a:r>
        </a:p>
      </cdr:txBody>
    </cdr:sp>
  </cdr:relSizeAnchor>
  <cdr:relSizeAnchor xmlns:cdr="http://schemas.openxmlformats.org/drawingml/2006/chartDrawing">
    <cdr:from>
      <cdr:x>0.62725</cdr:x>
      <cdr:y>0.09</cdr:y>
    </cdr:from>
    <cdr:to>
      <cdr:x>0.677</cdr:x>
      <cdr:y>0.15675</cdr:y>
    </cdr:to>
    <cdr:sp>
      <cdr:nvSpPr>
        <cdr:cNvPr id="5" name="TextBox 1"/>
        <cdr:cNvSpPr txBox="1">
          <a:spLocks noChangeArrowheads="1"/>
        </cdr:cNvSpPr>
      </cdr:nvSpPr>
      <cdr:spPr>
        <a:xfrm>
          <a:off x="5895975" y="542925"/>
          <a:ext cx="466725" cy="4095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2008
</a:t>
          </a:r>
          <a:r>
            <a:rPr lang="en-US" cap="none" sz="1000" b="0" i="0" u="none" baseline="0">
              <a:solidFill>
                <a:srgbClr val="000000"/>
              </a:solidFill>
              <a:latin typeface="Calibri"/>
              <a:ea typeface="Calibri"/>
              <a:cs typeface="Calibri"/>
            </a:rPr>
            <a:t>2000</a:t>
          </a:r>
        </a:p>
      </cdr:txBody>
    </cdr:sp>
  </cdr:relSizeAnchor>
  <cdr:relSizeAnchor xmlns:cdr="http://schemas.openxmlformats.org/drawingml/2006/chartDrawing">
    <cdr:from>
      <cdr:x>0.62125</cdr:x>
      <cdr:y>0.1055</cdr:y>
    </cdr:from>
    <cdr:to>
      <cdr:x>0.62725</cdr:x>
      <cdr:y>0.115</cdr:y>
    </cdr:to>
    <cdr:sp>
      <cdr:nvSpPr>
        <cdr:cNvPr id="6" name="Rectangle 10"/>
        <cdr:cNvSpPr>
          <a:spLocks/>
        </cdr:cNvSpPr>
      </cdr:nvSpPr>
      <cdr:spPr>
        <a:xfrm flipH="1">
          <a:off x="5838825" y="638175"/>
          <a:ext cx="57150" cy="57150"/>
        </a:xfrm>
        <a:prstGeom prst="rect">
          <a:avLst/>
        </a:prstGeom>
        <a:solidFill>
          <a:srgbClr val="C6D9F1"/>
        </a:solidFill>
        <a:ln w="25400" cmpd="sng">
          <a:solidFill>
            <a:srgbClr val="C6D9F1"/>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0.13475</cdr:y>
    </cdr:from>
    <cdr:to>
      <cdr:x>0.62825</cdr:x>
      <cdr:y>0.14275</cdr:y>
    </cdr:to>
    <cdr:sp>
      <cdr:nvSpPr>
        <cdr:cNvPr id="7" name="Rectangle 11"/>
        <cdr:cNvSpPr>
          <a:spLocks/>
        </cdr:cNvSpPr>
      </cdr:nvSpPr>
      <cdr:spPr>
        <a:xfrm>
          <a:off x="5848350" y="809625"/>
          <a:ext cx="57150" cy="47625"/>
        </a:xfrm>
        <a:prstGeom prst="rect">
          <a:avLst/>
        </a:prstGeom>
        <a:solidFill>
          <a:srgbClr val="E6B9B8"/>
        </a:solidFill>
        <a:ln w="25400" cmpd="sng">
          <a:solidFill>
            <a:srgbClr val="E6B9B8"/>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076950"/>
    <xdr:graphicFrame>
      <xdr:nvGraphicFramePr>
        <xdr:cNvPr id="1" name="Shape 1025"/>
        <xdr:cNvGraphicFramePr/>
      </xdr:nvGraphicFramePr>
      <xdr:xfrm>
        <a:off x="0" y="0"/>
        <a:ext cx="9401175"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0.8415</cdr:y>
    </cdr:from>
    <cdr:to>
      <cdr:x>0.988</cdr:x>
      <cdr:y>1</cdr:y>
    </cdr:to>
    <cdr:sp>
      <cdr:nvSpPr>
        <cdr:cNvPr id="1" name="Text Box 10"/>
        <cdr:cNvSpPr txBox="1">
          <a:spLocks noChangeArrowheads="1"/>
        </cdr:cNvSpPr>
      </cdr:nvSpPr>
      <cdr:spPr>
        <a:xfrm>
          <a:off x="66675" y="5000625"/>
          <a:ext cx="9134475" cy="942975"/>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MS Sans Serif"/>
              <a:ea typeface="MS Sans Serif"/>
              <a:cs typeface="MS Sans Serif"/>
            </a:rPr>
            <a:t>1. Excludes tertiary-type B programmes.
</a:t>
          </a:r>
          <a:r>
            <a:rPr lang="en-US" cap="none" sz="850" b="0" i="0" u="none" baseline="0">
              <a:solidFill>
                <a:srgbClr val="000000"/>
              </a:solidFill>
              <a:latin typeface="MS Sans Serif"/>
              <a:ea typeface="MS Sans Serif"/>
              <a:cs typeface="MS Sans Serif"/>
            </a:rPr>
            <a:t>2. Excludes advanced research programmes.
</a:t>
          </a:r>
          <a:r>
            <a:rPr lang="en-US" cap="none" sz="850" b="0" i="0" u="none" baseline="0">
              <a:solidFill>
                <a:srgbClr val="000000"/>
              </a:solidFill>
              <a:latin typeface="MS Sans Serif"/>
              <a:ea typeface="MS Sans Serif"/>
              <a:cs typeface="MS Sans Serif"/>
            </a:rPr>
            <a:t>3. Year of reference 2007.
</a:t>
          </a:r>
          <a:r>
            <a:rPr lang="en-US" cap="none" sz="850" b="0" i="0" u="none" baseline="0">
              <a:solidFill>
                <a:srgbClr val="000000"/>
              </a:solidFill>
              <a:latin typeface="MS Sans Serif"/>
              <a:ea typeface="MS Sans Serif"/>
              <a:cs typeface="MS Sans Serif"/>
            </a:rPr>
            <a:t>4. Excludes data</a:t>
          </a:r>
          <a:r>
            <a:rPr lang="en-US" cap="none" sz="850" b="0" i="0" u="none" baseline="0">
              <a:solidFill>
                <a:srgbClr val="000000"/>
              </a:solidFill>
              <a:latin typeface="MS Sans Serif"/>
              <a:ea typeface="MS Sans Serif"/>
              <a:cs typeface="MS Sans Serif"/>
            </a:rPr>
            <a:t> for social advancement education.</a:t>
          </a:r>
          <a:r>
            <a:rPr lang="en-US" cap="none" sz="850" b="0" i="0" u="none" baseline="0">
              <a:solidFill>
                <a:srgbClr val="000000"/>
              </a:solidFill>
              <a:latin typeface="MS Sans Serif"/>
              <a:ea typeface="MS Sans Serif"/>
              <a:cs typeface="MS Sans Serif"/>
            </a:rPr>
            <a:t>
</a:t>
          </a:r>
          <a:r>
            <a:rPr lang="en-US" cap="none" sz="850" b="0" i="0" u="none" baseline="0">
              <a:solidFill>
                <a:srgbClr val="000000"/>
              </a:solidFill>
              <a:latin typeface="MS Sans Serif"/>
              <a:ea typeface="MS Sans Serif"/>
              <a:cs typeface="MS Sans Serif"/>
            </a:rPr>
            <a:t>5. Data on</a:t>
          </a:r>
          <a:r>
            <a:rPr lang="en-US" cap="none" sz="850" b="0" i="0" u="none" baseline="0">
              <a:solidFill>
                <a:srgbClr val="000000"/>
              </a:solidFill>
              <a:latin typeface="MS Sans Serif"/>
              <a:ea typeface="MS Sans Serif"/>
              <a:cs typeface="MS Sans Serif"/>
            </a:rPr>
            <a:t> foreign students </a:t>
          </a:r>
          <a:r>
            <a:rPr lang="en-US" cap="none" sz="850" b="0" i="0" u="none" baseline="0">
              <a:solidFill>
                <a:srgbClr val="000000"/>
              </a:solidFill>
              <a:latin typeface="MS Sans Serif"/>
              <a:ea typeface="MS Sans Serif"/>
              <a:cs typeface="MS Sans Serif"/>
            </a:rPr>
            <a:t>are not comparable with data on international students and are therefore presented separately.
</a:t>
          </a:r>
          <a:r>
            <a:rPr lang="en-US" cap="none" sz="850" b="0" i="1" u="none" baseline="0">
              <a:solidFill>
                <a:srgbClr val="000000"/>
              </a:solidFill>
              <a:latin typeface="MS Sans Serif"/>
              <a:ea typeface="MS Sans Serif"/>
              <a:cs typeface="MS Sans Serif"/>
            </a:rPr>
            <a:t>Countries are ranked in descending order of the proportion of students enrolled in sciences, agriculture, engineering, manufacturing and construction.
</a:t>
          </a:r>
          <a:r>
            <a:rPr lang="en-US" cap="none" sz="850" b="0" i="1" u="none" baseline="0">
              <a:solidFill>
                <a:srgbClr val="000000"/>
              </a:solidFill>
              <a:latin typeface="MS Sans Serif"/>
              <a:ea typeface="MS Sans Serif"/>
              <a:cs typeface="MS Sans Serif"/>
            </a:rPr>
            <a:t>Source:</a:t>
          </a:r>
          <a:r>
            <a:rPr lang="en-US" cap="none" sz="850" b="0" i="0" u="none" baseline="0">
              <a:solidFill>
                <a:srgbClr val="000000"/>
              </a:solidFill>
              <a:latin typeface="MS Sans Serif"/>
              <a:ea typeface="MS Sans Serif"/>
              <a:cs typeface="MS Sans Serif"/>
            </a:rPr>
            <a:t> OECD. Table C2.5. See Annex 3 for notes</a:t>
          </a:r>
          <a:r>
            <a:rPr lang="en-US" cap="none" sz="850" b="0" i="1" u="none" baseline="0">
              <a:solidFill>
                <a:srgbClr val="000000"/>
              </a:solidFill>
              <a:latin typeface="MS Sans Serif"/>
              <a:ea typeface="MS Sans Serif"/>
              <a:cs typeface="MS Sans Serif"/>
            </a:rPr>
            <a:t> (www.oecd.org/edu/eag2010</a:t>
          </a:r>
          <a:r>
            <a:rPr lang="en-US" cap="none" sz="850" b="0" i="0" u="none" baseline="0">
              <a:solidFill>
                <a:srgbClr val="000000"/>
              </a:solidFill>
              <a:latin typeface="MS Sans Serif"/>
              <a:ea typeface="MS Sans Serif"/>
              <a:cs typeface="MS Sans Serif"/>
            </a:rPr>
            <a:t>).</a:t>
          </a:r>
        </a:p>
      </cdr:txBody>
    </cdr:sp>
  </cdr:relSizeAnchor>
  <cdr:relSizeAnchor xmlns:cdr="http://schemas.openxmlformats.org/drawingml/2006/chartDrawing">
    <cdr:from>
      <cdr:x>0.43275</cdr:x>
      <cdr:y>0.057</cdr:y>
    </cdr:from>
    <cdr:to>
      <cdr:x>0.532</cdr:x>
      <cdr:y>0.21325</cdr:y>
    </cdr:to>
    <cdr:sp fLocksText="0">
      <cdr:nvSpPr>
        <cdr:cNvPr id="2" name="TextBox 2"/>
        <cdr:cNvSpPr txBox="1">
          <a:spLocks noChangeArrowheads="1"/>
        </cdr:cNvSpPr>
      </cdr:nvSpPr>
      <cdr:spPr>
        <a:xfrm>
          <a:off x="4029075" y="333375"/>
          <a:ext cx="923925" cy="933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0.20825</cdr:x>
      <cdr:y>0.06175</cdr:y>
    </cdr:from>
    <cdr:to>
      <cdr:x>0.78575</cdr:x>
      <cdr:y>0.10725</cdr:y>
    </cdr:to>
    <cdr:sp textlink="'Data C_C2.4'!$A$5:$L$5">
      <cdr:nvSpPr>
        <cdr:cNvPr id="3" name="TextBox 3"/>
        <cdr:cNvSpPr txBox="1">
          <a:spLocks noChangeArrowheads="1"/>
        </cdr:cNvSpPr>
      </cdr:nvSpPr>
      <cdr:spPr>
        <a:xfrm>
          <a:off x="1933575" y="361950"/>
          <a:ext cx="5381625" cy="266700"/>
        </a:xfrm>
        <a:prstGeom prst="rect">
          <a:avLst/>
        </a:prstGeom>
        <a:noFill/>
        <a:ln w="9525" cmpd="sng">
          <a:noFill/>
        </a:ln>
      </cdr:spPr>
      <cdr:txBody>
        <a:bodyPr vertOverflow="clip" wrap="square"/>
        <a:p>
          <a:pPr algn="ctr">
            <a:defRPr/>
          </a:pPr>
          <a:fld id="{3832e429-a858-4252-9d22-150394caaa36}" type="TxLink">
            <a:rPr lang="en-US" cap="none" sz="1100" b="0" i="1" u="none" baseline="0">
              <a:solidFill>
                <a:srgbClr val="000000"/>
              </a:solidFill>
              <a:latin typeface="Arial"/>
              <a:ea typeface="Arial"/>
              <a:cs typeface="Arial"/>
            </a:rPr>
            <a:t>This chart shows the percentage of international students in tertiary enrolments.</a:t>
          </a:fld>
        </a:p>
      </cdr:txBody>
    </cdr:sp>
  </cdr:relSizeAnchor>
  <cdr:relSizeAnchor xmlns:cdr="http://schemas.openxmlformats.org/drawingml/2006/chartDrawing">
    <cdr:from>
      <cdr:x>0.02375</cdr:x>
      <cdr:y>0.64875</cdr:y>
    </cdr:from>
    <cdr:to>
      <cdr:x>0.12775</cdr:x>
      <cdr:y>0.674</cdr:y>
    </cdr:to>
    <cdr:sp fLocksText="0">
      <cdr:nvSpPr>
        <cdr:cNvPr id="4" name="TextBox 4"/>
        <cdr:cNvSpPr txBox="1">
          <a:spLocks noChangeArrowheads="1"/>
        </cdr:cNvSpPr>
      </cdr:nvSpPr>
      <cdr:spPr>
        <a:xfrm>
          <a:off x="219075" y="3848100"/>
          <a:ext cx="971550" cy="152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0.02925</cdr:x>
      <cdr:y>0.64875</cdr:y>
    </cdr:from>
    <cdr:to>
      <cdr:x>0.127</cdr:x>
      <cdr:y>0.678</cdr:y>
    </cdr:to>
    <cdr:sp>
      <cdr:nvSpPr>
        <cdr:cNvPr id="5" name="TextBox 6"/>
        <cdr:cNvSpPr txBox="1">
          <a:spLocks noChangeArrowheads="1"/>
        </cdr:cNvSpPr>
      </cdr:nvSpPr>
      <cdr:spPr>
        <a:xfrm>
          <a:off x="266700" y="3848100"/>
          <a:ext cx="914400" cy="171450"/>
        </a:xfrm>
        <a:prstGeom prst="rect">
          <a:avLst/>
        </a:prstGeom>
        <a:noFill/>
        <a:ln w="9525" cmpd="sng">
          <a:noFill/>
        </a:ln>
      </cdr:spPr>
      <cdr:txBody>
        <a:bodyPr vertOverflow="clip" wrap="square" lIns="0" tIns="0" rIns="0" bIns="0"/>
        <a:p>
          <a:pPr algn="l">
            <a:defRPr/>
          </a:pPr>
          <a:r>
            <a:rPr lang="en-US" cap="none" sz="900" b="1" i="0" u="none" baseline="0">
              <a:solidFill>
                <a:srgbClr val="000000"/>
              </a:solidFill>
            </a:rPr>
            <a:t>Foreign students5</a:t>
          </a:r>
        </a:p>
      </cdr:txBody>
    </cdr:sp>
  </cdr:relSizeAnchor>
  <cdr:relSizeAnchor xmlns:cdr="http://schemas.openxmlformats.org/drawingml/2006/chartDrawing">
    <cdr:from>
      <cdr:x>0.00625</cdr:x>
      <cdr:y>0.1965</cdr:y>
    </cdr:from>
    <cdr:to>
      <cdr:x>0.12875</cdr:x>
      <cdr:y>0.21875</cdr:y>
    </cdr:to>
    <cdr:sp>
      <cdr:nvSpPr>
        <cdr:cNvPr id="6" name="TextBox 7"/>
        <cdr:cNvSpPr txBox="1">
          <a:spLocks noChangeArrowheads="1"/>
        </cdr:cNvSpPr>
      </cdr:nvSpPr>
      <cdr:spPr>
        <a:xfrm>
          <a:off x="57150" y="1162050"/>
          <a:ext cx="1143000" cy="133350"/>
        </a:xfrm>
        <a:prstGeom prst="rect">
          <a:avLst/>
        </a:prstGeom>
        <a:noFill/>
        <a:ln w="9525" cmpd="sng">
          <a:noFill/>
        </a:ln>
      </cdr:spPr>
      <cdr:txBody>
        <a:bodyPr vertOverflow="clip" wrap="square" lIns="0" tIns="0" rIns="0" bIns="0"/>
        <a:p>
          <a:pPr algn="l">
            <a:defRPr/>
          </a:pPr>
          <a:r>
            <a:rPr lang="en-US" cap="none" sz="900" b="1" i="0" u="none" baseline="0">
              <a:solidFill>
                <a:srgbClr val="000000"/>
              </a:solidFill>
            </a:rPr>
            <a:t>International students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943600"/>
    <xdr:graphicFrame>
      <xdr:nvGraphicFramePr>
        <xdr:cNvPr id="1" name="Shape 1025"/>
        <xdr:cNvGraphicFramePr/>
      </xdr:nvGraphicFramePr>
      <xdr:xfrm>
        <a:off x="0" y="0"/>
        <a:ext cx="9315450" cy="59436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0.49975</cdr:x>
      <cdr:y>0.498</cdr:y>
    </cdr:from>
    <cdr:to>
      <cdr:x>0.5085</cdr:x>
      <cdr:y>0.53125</cdr:y>
    </cdr:to>
    <cdr:sp>
      <cdr:nvSpPr>
        <cdr:cNvPr id="1" name="Text Box 8"/>
        <cdr:cNvSpPr txBox="1">
          <a:spLocks noChangeArrowheads="1"/>
        </cdr:cNvSpPr>
      </cdr:nvSpPr>
      <cdr:spPr>
        <a:xfrm>
          <a:off x="4648200" y="2838450"/>
          <a:ext cx="85725" cy="1905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0.312</cdr:x>
      <cdr:y>0.19175</cdr:y>
    </cdr:from>
    <cdr:to>
      <cdr:x>0.7685</cdr:x>
      <cdr:y>0.23325</cdr:y>
    </cdr:to>
    <cdr:sp textlink="'Data Box C2.1'!$A$5">
      <cdr:nvSpPr>
        <cdr:cNvPr id="2" name="Text Box 9"/>
        <cdr:cNvSpPr txBox="1">
          <a:spLocks noChangeArrowheads="1"/>
        </cdr:cNvSpPr>
      </cdr:nvSpPr>
      <cdr:spPr>
        <a:xfrm>
          <a:off x="2895600" y="1095375"/>
          <a:ext cx="4248150" cy="238125"/>
        </a:xfrm>
        <a:prstGeom prst="rect">
          <a:avLst/>
        </a:prstGeom>
        <a:noFill/>
        <a:ln w="9525" cmpd="sng">
          <a:noFill/>
        </a:ln>
      </cdr:spPr>
      <cdr:txBody>
        <a:bodyPr vertOverflow="clip" wrap="square" lIns="27432" tIns="22860" rIns="0" bIns="0"/>
        <a:p>
          <a:pPr algn="l">
            <a:defRPr/>
          </a:pPr>
          <a:fld id="{509d78d7-d9a7-4456-84be-1abbaca9d579}" type="TxLink">
            <a:rPr lang="en-US" cap="none" sz="1000" b="0" i="0" u="none" baseline="0">
              <a:solidFill>
                <a:srgbClr val="000000"/>
              </a:solidFill>
              <a:latin typeface="Arial"/>
              <a:ea typeface="Arial"/>
              <a:cs typeface="Arial"/>
            </a:rPr>
            <a:t>Growth in internationalisation of tertiary education (1975-2008, in millions)
</a:t>
          </a:fld>
        </a:p>
      </cdr:txBody>
    </cdr:sp>
  </cdr:relSizeAnchor>
  <cdr:relSizeAnchor xmlns:cdr="http://schemas.openxmlformats.org/drawingml/2006/chartDrawing">
    <cdr:from>
      <cdr:x>0</cdr:x>
      <cdr:y>0.8535</cdr:y>
    </cdr:from>
    <cdr:to>
      <cdr:x>0.9955</cdr:x>
      <cdr:y>0.993</cdr:y>
    </cdr:to>
    <cdr:sp>
      <cdr:nvSpPr>
        <cdr:cNvPr id="3" name="TextBox 10"/>
        <cdr:cNvSpPr txBox="1">
          <a:spLocks noChangeArrowheads="1"/>
        </cdr:cNvSpPr>
      </cdr:nvSpPr>
      <cdr:spPr>
        <a:xfrm>
          <a:off x="0" y="4876800"/>
          <a:ext cx="9267825" cy="800100"/>
        </a:xfrm>
        <a:prstGeom prst="rect">
          <a:avLst/>
        </a:prstGeom>
        <a:solidFill>
          <a:srgbClr val="C6D9F1"/>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Data on foreign enrolment worldwide</a:t>
          </a:r>
          <a:r>
            <a:rPr lang="en-US" cap="none" sz="1100" b="0" i="0" u="none" baseline="0">
              <a:solidFill>
                <a:srgbClr val="000000"/>
              </a:solidFill>
              <a:latin typeface="Calibri"/>
              <a:ea typeface="Calibri"/>
              <a:cs typeface="Calibri"/>
            </a:rPr>
            <a:t> comes from both the OECD and the UNESCO Institute for Statistics (UIS). UIS provided the data on all countries for 1975-95 and most of the partner countries for 2000, 2005 and 2008. The OECD provided the data on OECD countries and the other partner economies in 2000, 2005 and 2008. Both sources use similar definitions, thus making their combination possible. Missing data were imputed with the closest data reports to ensure that breaks in data coverage do not result in breaks in time series.</a:t>
          </a:r>
        </a:p>
      </cdr:txBody>
    </cdr:sp>
  </cdr:relSizeAnchor>
  <cdr:relSizeAnchor xmlns:cdr="http://schemas.openxmlformats.org/drawingml/2006/chartDrawing">
    <cdr:from>
      <cdr:x>0.3765</cdr:x>
      <cdr:y>0.7905</cdr:y>
    </cdr:from>
    <cdr:to>
      <cdr:x>0.73475</cdr:x>
      <cdr:y>0.83325</cdr:y>
    </cdr:to>
    <cdr:sp>
      <cdr:nvSpPr>
        <cdr:cNvPr id="4" name="TextBox 11"/>
        <cdr:cNvSpPr txBox="1">
          <a:spLocks noChangeArrowheads="1"/>
        </cdr:cNvSpPr>
      </cdr:nvSpPr>
      <cdr:spPr>
        <a:xfrm>
          <a:off x="3495675" y="4514850"/>
          <a:ext cx="3333750" cy="24765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OECD and UNESCO Institute</a:t>
          </a:r>
          <a:r>
            <a:rPr lang="en-US" cap="none" sz="1100" b="0" i="0" u="none" baseline="0">
              <a:solidFill>
                <a:srgbClr val="000000"/>
              </a:solidFill>
              <a:latin typeface="Calibri"/>
              <a:ea typeface="Calibri"/>
              <a:cs typeface="Calibri"/>
            </a:rPr>
            <a:t> for Statistics.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comments" Target="../comments11.xml" /><Relationship Id="rId3" Type="http://schemas.openxmlformats.org/officeDocument/2006/relationships/vmlDrawing" Target="../drawings/vmlDrawing4.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comments" Target="../comments8.xml" /><Relationship Id="rId3" Type="http://schemas.openxmlformats.org/officeDocument/2006/relationships/vmlDrawing" Target="../drawings/vmlDrawing3.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rgb="FF7030A0"/>
  </sheetPr>
  <dimension ref="A1:N42"/>
  <sheetViews>
    <sheetView tabSelected="1" zoomScaleSheetLayoutView="90" workbookViewId="0" topLeftCell="A1">
      <selection activeCell="A2" sqref="A2"/>
    </sheetView>
  </sheetViews>
  <sheetFormatPr defaultColWidth="9.140625" defaultRowHeight="12.75"/>
  <sheetData>
    <row r="1" ht="12.75">
      <c r="A1" s="402" t="s">
        <v>488</v>
      </c>
    </row>
    <row r="2" spans="1:2" ht="12.75">
      <c r="A2" s="403"/>
      <c r="B2" s="513" t="s">
        <v>374</v>
      </c>
    </row>
    <row r="3" ht="12.75">
      <c r="A3" s="403" t="s">
        <v>490</v>
      </c>
    </row>
    <row r="4" spans="1:14" ht="12.75">
      <c r="A4" s="416" t="s">
        <v>383</v>
      </c>
      <c r="B4" s="417"/>
      <c r="C4" s="417"/>
      <c r="D4" s="417"/>
      <c r="E4" s="417"/>
      <c r="F4" s="417"/>
      <c r="G4" s="417"/>
      <c r="H4" s="417"/>
      <c r="I4" s="417"/>
      <c r="J4" s="417"/>
      <c r="K4" s="417"/>
      <c r="L4" s="417"/>
      <c r="M4" s="417"/>
      <c r="N4" s="195"/>
    </row>
    <row r="5" spans="1:14" ht="12.75">
      <c r="A5" s="418" t="s">
        <v>374</v>
      </c>
      <c r="B5" s="419"/>
      <c r="C5" s="419"/>
      <c r="D5" s="419"/>
      <c r="E5" s="419"/>
      <c r="F5" s="419"/>
      <c r="G5" s="419"/>
      <c r="H5" s="419"/>
      <c r="I5" s="419"/>
      <c r="J5" s="419"/>
      <c r="K5" s="419"/>
      <c r="L5" s="419"/>
      <c r="M5" s="419"/>
      <c r="N5" s="75"/>
    </row>
    <row r="6" spans="1:14" ht="12.75">
      <c r="A6" s="65"/>
      <c r="B6" s="66"/>
      <c r="C6" s="66"/>
      <c r="D6" s="66"/>
      <c r="E6" s="66"/>
      <c r="F6" s="66"/>
      <c r="G6" s="66"/>
      <c r="H6" s="66"/>
      <c r="I6" s="66"/>
      <c r="J6" s="66"/>
      <c r="K6" s="66"/>
      <c r="L6" s="66"/>
      <c r="M6" s="66"/>
      <c r="N6" s="75"/>
    </row>
    <row r="7" spans="1:14" ht="12.75">
      <c r="A7" s="69" t="s">
        <v>320</v>
      </c>
      <c r="B7" s="70"/>
      <c r="C7" s="70"/>
      <c r="D7" s="70"/>
      <c r="E7" s="70"/>
      <c r="F7" s="70"/>
      <c r="G7" s="70"/>
      <c r="H7" s="70"/>
      <c r="I7" s="70"/>
      <c r="J7" s="70"/>
      <c r="K7" s="70"/>
      <c r="L7" s="70"/>
      <c r="M7" s="70"/>
      <c r="N7" s="75"/>
    </row>
    <row r="8" spans="1:14" ht="12.75">
      <c r="A8" s="72" t="str">
        <f>'T_C2.1'!A4</f>
        <v>Table C2.1. Student mobility and foreign students in tertiary education (2000, 2008)</v>
      </c>
      <c r="B8" s="73"/>
      <c r="C8" s="73"/>
      <c r="D8" s="73"/>
      <c r="E8" s="73"/>
      <c r="F8" s="73"/>
      <c r="G8" s="73"/>
      <c r="H8" s="74"/>
      <c r="I8" s="74"/>
      <c r="J8" s="74"/>
      <c r="K8" s="74"/>
      <c r="L8" s="74"/>
      <c r="M8" s="74"/>
      <c r="N8" s="75"/>
    </row>
    <row r="9" spans="1:14" ht="12.75">
      <c r="A9" s="72" t="str">
        <f>'T_C2.2'!A4</f>
        <v>Table C2.2. Distribution of international and foreign students in tertiary education, by country of origin (2008)</v>
      </c>
      <c r="B9" s="73"/>
      <c r="C9" s="73"/>
      <c r="D9" s="73"/>
      <c r="E9" s="73"/>
      <c r="F9" s="73"/>
      <c r="G9" s="73"/>
      <c r="H9" s="74"/>
      <c r="I9" s="74"/>
      <c r="J9" s="74"/>
      <c r="K9" s="74"/>
      <c r="L9" s="74"/>
      <c r="M9" s="74"/>
      <c r="N9" s="75"/>
    </row>
    <row r="10" spans="1:14" ht="12.75">
      <c r="A10" s="72" t="str">
        <f>'T_C2.3'!A4</f>
        <v>Table C2.3. Citizens studying abroad in tertiary education, by country of destination (2008)</v>
      </c>
      <c r="B10" s="73"/>
      <c r="C10" s="73"/>
      <c r="D10" s="73"/>
      <c r="E10" s="73"/>
      <c r="F10" s="73"/>
      <c r="G10" s="73"/>
      <c r="H10" s="74"/>
      <c r="I10" s="74"/>
      <c r="J10" s="74"/>
      <c r="K10" s="74"/>
      <c r="L10" s="74"/>
      <c r="M10" s="74"/>
      <c r="N10" s="75"/>
    </row>
    <row r="11" spans="1:14" ht="12.75">
      <c r="A11" s="72" t="str">
        <f>'T_C2.4'!A4</f>
        <v>Table C2.4. Distribution of international and foreign students in tertiary education, by level and type of tertiary education (2008)</v>
      </c>
      <c r="B11" s="73"/>
      <c r="C11" s="73"/>
      <c r="D11" s="73"/>
      <c r="E11" s="73"/>
      <c r="F11" s="73"/>
      <c r="G11" s="73"/>
      <c r="H11" s="74"/>
      <c r="I11" s="74"/>
      <c r="J11" s="74"/>
      <c r="K11" s="74"/>
      <c r="L11" s="74"/>
      <c r="M11" s="74"/>
      <c r="N11" s="75"/>
    </row>
    <row r="12" spans="1:14" ht="12.75">
      <c r="A12" s="72" t="str">
        <f>'T_C2.5'!A4</f>
        <v>Table C2.5. Distribution of international and foreign students in tertiary education, by field of education (2008)</v>
      </c>
      <c r="B12" s="73"/>
      <c r="C12" s="73"/>
      <c r="D12" s="73"/>
      <c r="E12" s="73"/>
      <c r="F12" s="73"/>
      <c r="G12" s="73"/>
      <c r="H12" s="74"/>
      <c r="I12" s="74"/>
      <c r="J12" s="74"/>
      <c r="K12" s="74"/>
      <c r="L12" s="74"/>
      <c r="M12" s="74"/>
      <c r="N12" s="75"/>
    </row>
    <row r="13" spans="1:14" ht="12.75">
      <c r="A13" s="72" t="str">
        <f>'T_C2.6'!A4</f>
        <v>Table C2.6. Trends in the number of foreign students enrolled outside their country of origin (2000 to 2008)</v>
      </c>
      <c r="B13" s="73"/>
      <c r="C13" s="73"/>
      <c r="D13" s="73"/>
      <c r="E13" s="73"/>
      <c r="F13" s="73"/>
      <c r="G13" s="73"/>
      <c r="H13" s="74"/>
      <c r="I13" s="74"/>
      <c r="J13" s="74"/>
      <c r="K13" s="74"/>
      <c r="L13" s="74"/>
      <c r="M13" s="74"/>
      <c r="N13" s="75"/>
    </row>
    <row r="14" spans="1:14" ht="12.75" customHeight="1">
      <c r="A14" s="72" t="str">
        <f>'T_C2.7 (web)'!A4</f>
        <v>Table C2.7. (Web only) Number of foreign students in tertiary education, by country of origin and destination (2008), and market shares in international education (2000, 2008) </v>
      </c>
      <c r="B14" s="73"/>
      <c r="C14" s="73"/>
      <c r="D14" s="73"/>
      <c r="E14" s="73"/>
      <c r="F14" s="73"/>
      <c r="G14" s="73"/>
      <c r="H14" s="74"/>
      <c r="I14" s="74"/>
      <c r="J14" s="74"/>
      <c r="K14" s="74"/>
      <c r="L14" s="74"/>
      <c r="M14" s="74"/>
      <c r="N14" s="75"/>
    </row>
    <row r="15" spans="1:14" ht="12.75">
      <c r="A15" s="71"/>
      <c r="B15" s="70"/>
      <c r="C15" s="70"/>
      <c r="D15" s="70"/>
      <c r="E15" s="70"/>
      <c r="F15" s="70"/>
      <c r="G15" s="70"/>
      <c r="H15" s="70"/>
      <c r="I15" s="70"/>
      <c r="J15" s="70"/>
      <c r="K15" s="70"/>
      <c r="L15" s="70"/>
      <c r="M15" s="70"/>
      <c r="N15" s="75"/>
    </row>
    <row r="16" spans="1:14" ht="12.75">
      <c r="A16" s="420" t="s">
        <v>322</v>
      </c>
      <c r="B16" s="421"/>
      <c r="C16" s="421"/>
      <c r="D16" s="421"/>
      <c r="E16" s="421"/>
      <c r="F16" s="421"/>
      <c r="G16" s="421"/>
      <c r="H16" s="421"/>
      <c r="I16" s="421"/>
      <c r="J16" s="421"/>
      <c r="K16" s="421"/>
      <c r="L16" s="421"/>
      <c r="M16" s="421"/>
      <c r="N16" s="75"/>
    </row>
    <row r="17" spans="1:14" ht="12.75">
      <c r="A17" s="72" t="str">
        <f>'Data C_C2.1'!A4</f>
        <v>Chart C2.1. Student mobility in tertiary education (2008)</v>
      </c>
      <c r="B17" s="73"/>
      <c r="C17" s="73"/>
      <c r="D17" s="73"/>
      <c r="E17" s="73"/>
      <c r="F17" s="73"/>
      <c r="G17" s="73"/>
      <c r="H17" s="74"/>
      <c r="I17" s="74"/>
      <c r="J17" s="74"/>
      <c r="K17" s="74"/>
      <c r="L17" s="74"/>
      <c r="M17" s="74"/>
      <c r="N17" s="75"/>
    </row>
    <row r="18" spans="1:14" ht="12.75">
      <c r="A18" s="72" t="str">
        <f>'Data_C_C2.2'!A4</f>
        <v>Chart C2.2. Distribution of foreign students in tertiary education, by country of destination (2008) </v>
      </c>
      <c r="B18" s="73"/>
      <c r="C18" s="73"/>
      <c r="D18" s="73"/>
      <c r="E18" s="73"/>
      <c r="F18" s="73"/>
      <c r="G18" s="73"/>
      <c r="H18" s="74"/>
      <c r="I18" s="74"/>
      <c r="J18" s="74"/>
      <c r="K18" s="74"/>
      <c r="L18" s="74"/>
      <c r="M18" s="74"/>
      <c r="N18" s="75"/>
    </row>
    <row r="19" spans="1:14" ht="12.75">
      <c r="A19" s="72" t="str">
        <f>'Data_C_C2.3'!A4</f>
        <v>Chart C2.3. Trends in international education market shares (2000, 2008) </v>
      </c>
      <c r="B19" s="73"/>
      <c r="C19" s="73"/>
      <c r="D19" s="73"/>
      <c r="E19" s="73"/>
      <c r="F19" s="73"/>
      <c r="G19" s="73"/>
      <c r="H19" s="74"/>
      <c r="I19" s="74"/>
      <c r="J19" s="74"/>
      <c r="K19" s="74"/>
      <c r="L19" s="74"/>
      <c r="M19" s="74"/>
      <c r="N19" s="75"/>
    </row>
    <row r="20" spans="1:14" ht="12.75">
      <c r="A20" s="72" t="str">
        <f>'Data C_C2.4'!A4:L4</f>
        <v>Chart C2.4. Distribution of international students, by field of education (2008)</v>
      </c>
      <c r="B20" s="73"/>
      <c r="C20" s="73"/>
      <c r="D20" s="73"/>
      <c r="E20" s="73"/>
      <c r="F20" s="73"/>
      <c r="G20" s="73"/>
      <c r="H20" s="74"/>
      <c r="I20" s="74"/>
      <c r="J20" s="74"/>
      <c r="K20" s="74"/>
      <c r="L20" s="74"/>
      <c r="M20" s="74"/>
      <c r="N20" s="75"/>
    </row>
    <row r="21" spans="1:14" ht="12.75">
      <c r="A21" s="72"/>
      <c r="B21" s="73"/>
      <c r="C21" s="73"/>
      <c r="D21" s="73"/>
      <c r="E21" s="73"/>
      <c r="F21" s="73"/>
      <c r="G21" s="73"/>
      <c r="H21" s="74"/>
      <c r="I21" s="74"/>
      <c r="J21" s="74"/>
      <c r="K21" s="74"/>
      <c r="L21" s="74"/>
      <c r="M21" s="74"/>
      <c r="N21" s="75"/>
    </row>
    <row r="22" spans="1:14" ht="12.75">
      <c r="A22" s="72" t="str">
        <f>'Data Box C2.1'!A4</f>
        <v>Box C2.1. Long-term growth in the number of students enrolled outside their country of citizenship</v>
      </c>
      <c r="B22" s="73"/>
      <c r="C22" s="73"/>
      <c r="D22" s="73"/>
      <c r="E22" s="73"/>
      <c r="F22" s="73"/>
      <c r="G22" s="73"/>
      <c r="H22" s="74"/>
      <c r="I22" s="74"/>
      <c r="J22" s="74"/>
      <c r="K22" s="74"/>
      <c r="L22" s="74"/>
      <c r="M22" s="74"/>
      <c r="N22" s="75"/>
    </row>
    <row r="23" spans="1:14" ht="12.75">
      <c r="A23" s="72"/>
      <c r="B23" s="73"/>
      <c r="C23" s="73"/>
      <c r="D23" s="73"/>
      <c r="E23" s="73"/>
      <c r="F23" s="73"/>
      <c r="G23" s="73"/>
      <c r="H23" s="74"/>
      <c r="I23" s="74"/>
      <c r="J23" s="74"/>
      <c r="K23" s="74"/>
      <c r="L23" s="74"/>
      <c r="M23" s="74"/>
      <c r="N23" s="75"/>
    </row>
    <row r="24" spans="1:14" ht="12.75">
      <c r="A24" s="422" t="s">
        <v>382</v>
      </c>
      <c r="B24" s="423"/>
      <c r="C24" s="423"/>
      <c r="D24" s="423"/>
      <c r="E24" s="423"/>
      <c r="F24" s="423"/>
      <c r="G24" s="423"/>
      <c r="H24" s="423"/>
      <c r="I24" s="423"/>
      <c r="J24" s="423"/>
      <c r="K24" s="423"/>
      <c r="L24" s="423"/>
      <c r="M24" s="423"/>
      <c r="N24" s="196"/>
    </row>
    <row r="25" spans="1:7" ht="12.75">
      <c r="A25" s="67"/>
      <c r="B25" s="67"/>
      <c r="C25" s="67"/>
      <c r="D25" s="67"/>
      <c r="E25" s="67"/>
      <c r="F25" s="67"/>
      <c r="G25" s="67"/>
    </row>
    <row r="26" spans="1:7" ht="12.75">
      <c r="A26" s="67"/>
      <c r="B26" s="67"/>
      <c r="C26" s="67"/>
      <c r="D26" s="67"/>
      <c r="E26" s="67"/>
      <c r="F26" s="67"/>
      <c r="G26" s="67"/>
    </row>
    <row r="27" spans="1:7" ht="12.75">
      <c r="A27" s="67"/>
      <c r="B27" s="67"/>
      <c r="C27" s="67"/>
      <c r="D27" s="67"/>
      <c r="E27" s="67"/>
      <c r="F27" s="67"/>
      <c r="G27" s="67"/>
    </row>
    <row r="28" spans="1:7" ht="12.75">
      <c r="A28" s="67"/>
      <c r="B28" s="67"/>
      <c r="C28" s="67"/>
      <c r="D28" s="67"/>
      <c r="E28" s="67"/>
      <c r="F28" s="67"/>
      <c r="G28" s="67"/>
    </row>
    <row r="29" spans="1:7" ht="12.75">
      <c r="A29" s="67"/>
      <c r="B29" s="67"/>
      <c r="C29" s="67"/>
      <c r="D29" s="67"/>
      <c r="E29" s="67"/>
      <c r="F29" s="67"/>
      <c r="G29" s="67"/>
    </row>
    <row r="30" spans="1:7" ht="12.75">
      <c r="A30" s="67"/>
      <c r="B30" s="67"/>
      <c r="C30" s="67"/>
      <c r="D30" s="67"/>
      <c r="E30" s="67"/>
      <c r="F30" s="67"/>
      <c r="G30" s="67"/>
    </row>
    <row r="31" spans="1:7" ht="12.75">
      <c r="A31" s="67"/>
      <c r="B31" s="67"/>
      <c r="C31" s="67"/>
      <c r="D31" s="67"/>
      <c r="E31" s="67"/>
      <c r="F31" s="67"/>
      <c r="G31" s="67"/>
    </row>
    <row r="32" spans="1:7" ht="12.75">
      <c r="A32" s="67"/>
      <c r="B32" s="67"/>
      <c r="C32" s="67"/>
      <c r="D32" s="67"/>
      <c r="E32" s="67"/>
      <c r="F32" s="67"/>
      <c r="G32" s="67"/>
    </row>
    <row r="33" spans="1:7" ht="12.75">
      <c r="A33" s="67"/>
      <c r="B33" s="67"/>
      <c r="C33" s="67"/>
      <c r="D33" s="67"/>
      <c r="E33" s="67"/>
      <c r="F33" s="67"/>
      <c r="G33" s="67"/>
    </row>
    <row r="34" spans="1:7" ht="12.75">
      <c r="A34" s="67"/>
      <c r="B34" s="67"/>
      <c r="C34" s="67"/>
      <c r="D34" s="67"/>
      <c r="E34" s="67"/>
      <c r="F34" s="67"/>
      <c r="G34" s="67"/>
    </row>
    <row r="35" spans="1:7" ht="12.75">
      <c r="A35" s="67"/>
      <c r="B35" s="67"/>
      <c r="C35" s="67"/>
      <c r="D35" s="67"/>
      <c r="E35" s="67"/>
      <c r="F35" s="67"/>
      <c r="G35" s="67"/>
    </row>
    <row r="36" spans="1:7" ht="12.75">
      <c r="A36" s="67"/>
      <c r="B36" s="67"/>
      <c r="C36" s="67"/>
      <c r="D36" s="67"/>
      <c r="E36" s="67"/>
      <c r="F36" s="67"/>
      <c r="G36" s="67"/>
    </row>
    <row r="37" spans="1:7" ht="12.75">
      <c r="A37" s="67"/>
      <c r="B37" s="67"/>
      <c r="C37" s="67"/>
      <c r="D37" s="67"/>
      <c r="E37" s="67"/>
      <c r="F37" s="67"/>
      <c r="G37" s="67"/>
    </row>
    <row r="38" spans="1:7" ht="12.75">
      <c r="A38" s="67"/>
      <c r="B38" s="67"/>
      <c r="C38" s="67"/>
      <c r="D38" s="67"/>
      <c r="E38" s="67"/>
      <c r="F38" s="67"/>
      <c r="G38" s="67"/>
    </row>
    <row r="39" spans="1:7" ht="12.75">
      <c r="A39" s="67"/>
      <c r="B39" s="67"/>
      <c r="C39" s="67"/>
      <c r="D39" s="67"/>
      <c r="E39" s="67"/>
      <c r="F39" s="67"/>
      <c r="G39" s="67"/>
    </row>
    <row r="40" spans="1:7" ht="12.75">
      <c r="A40" s="67"/>
      <c r="B40" s="67"/>
      <c r="C40" s="67"/>
      <c r="D40" s="67"/>
      <c r="E40" s="67"/>
      <c r="F40" s="67"/>
      <c r="G40" s="67"/>
    </row>
    <row r="41" spans="1:7" ht="12.75">
      <c r="A41" s="67"/>
      <c r="B41" s="67"/>
      <c r="C41" s="67"/>
      <c r="D41" s="67"/>
      <c r="E41" s="67"/>
      <c r="F41" s="67"/>
      <c r="G41" s="67"/>
    </row>
    <row r="42" spans="1:7" ht="12.75">
      <c r="A42" s="67"/>
      <c r="B42" s="67"/>
      <c r="C42" s="67"/>
      <c r="D42" s="67"/>
      <c r="E42" s="67"/>
      <c r="F42" s="67"/>
      <c r="G42" s="67"/>
    </row>
  </sheetData>
  <sheetProtection/>
  <mergeCells count="4">
    <mergeCell ref="A4:M4"/>
    <mergeCell ref="A5:M5"/>
    <mergeCell ref="A16:M16"/>
    <mergeCell ref="A24:M24"/>
  </mergeCells>
  <hyperlinks>
    <hyperlink ref="A1" r:id="rId1" display="http://www.sourceoecd.org/9789264055988"/>
  </hyperlinks>
  <printOptions/>
  <pageMargins left="0.7" right="0.7" top="0.75" bottom="0.75" header="0.3" footer="0.3"/>
  <pageSetup horizontalDpi="600" verticalDpi="600" orientation="portrait" paperSize="9" scale="70" r:id="rId2"/>
</worksheet>
</file>

<file path=xl/worksheets/sheet10.xml><?xml version="1.0" encoding="utf-8"?>
<worksheet xmlns="http://schemas.openxmlformats.org/spreadsheetml/2006/main" xmlns:r="http://schemas.openxmlformats.org/officeDocument/2006/relationships">
  <sheetPr codeName="Sheet20"/>
  <dimension ref="A1:EA267"/>
  <sheetViews>
    <sheetView zoomScalePageLayoutView="0" workbookViewId="0" topLeftCell="A16">
      <selection activeCell="A1" sqref="A1"/>
    </sheetView>
  </sheetViews>
  <sheetFormatPr defaultColWidth="9.140625" defaultRowHeight="12.75"/>
  <cols>
    <col min="1" max="3" width="20.8515625" style="256" customWidth="1"/>
    <col min="4" max="6" width="12.7109375" style="256" customWidth="1"/>
    <col min="7" max="7" width="27.140625" style="256" customWidth="1"/>
    <col min="8" max="8" width="33.00390625" style="256" customWidth="1"/>
    <col min="9" max="9" width="20.7109375" style="256" customWidth="1"/>
    <col min="10" max="130" width="9.140625" style="256" customWidth="1"/>
    <col min="131" max="131" width="9.7109375" style="256" bestFit="1" customWidth="1"/>
    <col min="132" max="16384" width="9.140625" style="256" customWidth="1"/>
  </cols>
  <sheetData>
    <row r="1" ht="12.75">
      <c r="A1" s="402" t="s">
        <v>488</v>
      </c>
    </row>
    <row r="2" spans="1:2" ht="12.75">
      <c r="A2" s="414" t="s">
        <v>489</v>
      </c>
      <c r="B2" s="256" t="s">
        <v>374</v>
      </c>
    </row>
    <row r="3" ht="12.75">
      <c r="A3" s="414" t="s">
        <v>490</v>
      </c>
    </row>
    <row r="4" ht="12.75" customHeight="1">
      <c r="A4" s="257" t="s">
        <v>380</v>
      </c>
    </row>
    <row r="5" ht="12.75">
      <c r="A5" s="347" t="s">
        <v>453</v>
      </c>
    </row>
    <row r="6" spans="1:9" ht="12.75">
      <c r="A6" s="258"/>
      <c r="I6" s="259"/>
    </row>
    <row r="7" spans="1:8" ht="29.25" customHeight="1">
      <c r="A7" s="499" t="s">
        <v>399</v>
      </c>
      <c r="B7" s="499"/>
      <c r="C7" s="499"/>
      <c r="D7" s="499"/>
      <c r="E7" s="499"/>
      <c r="F7" s="499"/>
      <c r="G7" s="499"/>
      <c r="H7" s="499"/>
    </row>
    <row r="8" ht="15">
      <c r="A8" s="224" t="s">
        <v>465</v>
      </c>
    </row>
    <row r="9" spans="1:6" ht="15">
      <c r="A9" s="260" t="s">
        <v>454</v>
      </c>
      <c r="D9" s="261"/>
      <c r="E9" s="261"/>
      <c r="F9" s="261"/>
    </row>
    <row r="10" spans="1:6" ht="15">
      <c r="A10" s="260"/>
      <c r="D10" s="261"/>
      <c r="E10" s="261"/>
      <c r="F10" s="261"/>
    </row>
    <row r="11" spans="1:6" ht="15">
      <c r="A11" s="260"/>
      <c r="D11" s="261"/>
      <c r="E11" s="261"/>
      <c r="F11" s="261"/>
    </row>
    <row r="12" spans="1:6" ht="14.25" customHeight="1">
      <c r="A12" s="260"/>
      <c r="D12" s="261">
        <f>SUM(D14:D16)</f>
        <v>36.07039391566459</v>
      </c>
      <c r="E12" s="261"/>
      <c r="F12" s="261"/>
    </row>
    <row r="13" spans="1:8" ht="22.5">
      <c r="A13" s="225" t="s">
        <v>263</v>
      </c>
      <c r="B13" s="226" t="s">
        <v>324</v>
      </c>
      <c r="C13" s="227" t="s">
        <v>368</v>
      </c>
      <c r="D13" s="262">
        <v>2008</v>
      </c>
      <c r="E13" s="263" t="s">
        <v>358</v>
      </c>
      <c r="F13" s="340" t="s">
        <v>359</v>
      </c>
      <c r="G13" s="341" t="s">
        <v>387</v>
      </c>
      <c r="H13" s="340" t="s">
        <v>455</v>
      </c>
    </row>
    <row r="14" spans="1:8" ht="12.75">
      <c r="A14" s="230" t="s">
        <v>47</v>
      </c>
      <c r="B14" s="231" t="s">
        <v>350</v>
      </c>
      <c r="C14" s="284" t="str">
        <f>CHAR(185)</f>
        <v>¹</v>
      </c>
      <c r="D14" s="264">
        <f>'T_C2.7 (web)'!AF265</f>
        <v>18.679534427636185</v>
      </c>
      <c r="E14" s="265" t="str">
        <f aca="true" t="shared" si="0" ref="E14:E35">A14&amp;C14</f>
        <v>United States¹</v>
      </c>
      <c r="F14" s="264" t="str">
        <f aca="true" t="shared" si="1" ref="F14:F34">B14&amp;C14</f>
        <v>États-Unis¹</v>
      </c>
      <c r="G14" s="264" t="str">
        <f>E14&amp;"  "&amp;ROUND($D14,1)&amp;"%"</f>
        <v>United States¹  18.7%</v>
      </c>
      <c r="H14" s="264" t="str">
        <f>F14&amp;"  "&amp;ROUND($D14,1)&amp;"%"</f>
        <v>États-Unis¹  18.7%</v>
      </c>
    </row>
    <row r="15" spans="1:8" ht="12.75">
      <c r="A15" s="230" t="s">
        <v>46</v>
      </c>
      <c r="B15" s="231" t="s">
        <v>349</v>
      </c>
      <c r="C15" s="284" t="str">
        <f>CHAR(185)</f>
        <v>¹</v>
      </c>
      <c r="D15" s="264">
        <f>'T_C2.7 (web)'!AE265</f>
        <v>10.046687657468787</v>
      </c>
      <c r="E15" s="265" t="str">
        <f t="shared" si="0"/>
        <v>United Kingdom¹</v>
      </c>
      <c r="F15" s="264" t="str">
        <f t="shared" si="1"/>
        <v>Royaume-Uni¹</v>
      </c>
      <c r="G15" s="264" t="str">
        <f aca="true" t="shared" si="2" ref="G15:G34">E15&amp;"  "&amp;ROUND(D15,1)&amp;"%"</f>
        <v>United Kingdom¹  10%</v>
      </c>
      <c r="H15" s="264" t="str">
        <f aca="true" t="shared" si="3" ref="H15:H34">F15&amp;"  "&amp;ROUND($D15,1)&amp;"%"</f>
        <v>Royaume-Uni¹  10%</v>
      </c>
    </row>
    <row r="16" spans="1:8" ht="12.75">
      <c r="A16" s="230" t="s">
        <v>13</v>
      </c>
      <c r="B16" s="231" t="s">
        <v>331</v>
      </c>
      <c r="C16" s="284"/>
      <c r="D16" s="264">
        <f>'T_C2.7 (web)'!K265</f>
        <v>7.344171830559617</v>
      </c>
      <c r="E16" s="265" t="str">
        <f t="shared" si="0"/>
        <v>Germany</v>
      </c>
      <c r="F16" s="264" t="str">
        <f t="shared" si="1"/>
        <v>Allemagne</v>
      </c>
      <c r="G16" s="264" t="str">
        <f t="shared" si="2"/>
        <v>Germany  7.3%</v>
      </c>
      <c r="H16" s="264" t="str">
        <f t="shared" si="3"/>
        <v>Allemagne  7.3%</v>
      </c>
    </row>
    <row r="17" spans="1:8" ht="12.75">
      <c r="A17" s="230" t="s">
        <v>12</v>
      </c>
      <c r="B17" s="231" t="s">
        <v>12</v>
      </c>
      <c r="C17" s="284"/>
      <c r="D17" s="264">
        <f>'T_C2.7 (web)'!J265</f>
        <v>7.281762159715282</v>
      </c>
      <c r="E17" s="265" t="str">
        <f t="shared" si="0"/>
        <v>France</v>
      </c>
      <c r="F17" s="264" t="str">
        <f t="shared" si="1"/>
        <v>France</v>
      </c>
      <c r="G17" s="264" t="str">
        <f t="shared" si="2"/>
        <v>France  7.3%</v>
      </c>
      <c r="H17" s="264" t="str">
        <f t="shared" si="3"/>
        <v>France  7.3%</v>
      </c>
    </row>
    <row r="18" spans="1:8" ht="12.75">
      <c r="A18" s="230" t="s">
        <v>1</v>
      </c>
      <c r="B18" s="231" t="s">
        <v>325</v>
      </c>
      <c r="C18" s="284" t="str">
        <f>CHAR(185)</f>
        <v>¹</v>
      </c>
      <c r="D18" s="264">
        <f>'T_C2.7 (web)'!B265</f>
        <v>6.898853151160609</v>
      </c>
      <c r="E18" s="265" t="str">
        <f t="shared" si="0"/>
        <v>Australia¹</v>
      </c>
      <c r="F18" s="264" t="str">
        <f t="shared" si="1"/>
        <v>Australie¹</v>
      </c>
      <c r="G18" s="264" t="str">
        <f t="shared" si="2"/>
        <v>Australia¹  6.9%</v>
      </c>
      <c r="H18" s="264" t="str">
        <f t="shared" si="3"/>
        <v>Australie¹  6.9%</v>
      </c>
    </row>
    <row r="19" spans="1:8" ht="12.75">
      <c r="A19" s="234" t="s">
        <v>5</v>
      </c>
      <c r="B19" s="235" t="s">
        <v>5</v>
      </c>
      <c r="C19" s="284" t="str">
        <f>CHAR(178)</f>
        <v>²</v>
      </c>
      <c r="D19" s="264">
        <f>'T_C2.7 (web)'!E265</f>
        <v>5.54574540031499</v>
      </c>
      <c r="E19" s="265" t="str">
        <f t="shared" si="0"/>
        <v>Canada²</v>
      </c>
      <c r="F19" s="264" t="str">
        <f t="shared" si="1"/>
        <v>Canada²</v>
      </c>
      <c r="G19" s="264" t="str">
        <f t="shared" si="2"/>
        <v>Canada²  5.5%</v>
      </c>
      <c r="H19" s="264" t="str">
        <f t="shared" si="3"/>
        <v>Canada²  5.5%</v>
      </c>
    </row>
    <row r="20" spans="1:8" ht="12.75">
      <c r="A20" s="234" t="s">
        <v>37</v>
      </c>
      <c r="B20" s="235" t="s">
        <v>355</v>
      </c>
      <c r="C20" s="236"/>
      <c r="D20" s="264">
        <f>'T_C2.7 (web)'!AL265</f>
        <v>4.286540868128292</v>
      </c>
      <c r="E20" s="265" t="str">
        <f t="shared" si="0"/>
        <v>Russian Federation</v>
      </c>
      <c r="F20" s="264" t="str">
        <f t="shared" si="1"/>
        <v>Fédération de Russie</v>
      </c>
      <c r="G20" s="264" t="str">
        <f t="shared" si="2"/>
        <v>Russian Federation  4.3%</v>
      </c>
      <c r="H20" s="264" t="str">
        <f t="shared" si="3"/>
        <v>Fédération de Russie  4.3%</v>
      </c>
    </row>
    <row r="21" spans="1:8" ht="12.75">
      <c r="A21" s="230" t="s">
        <v>23</v>
      </c>
      <c r="B21" s="231" t="s">
        <v>337</v>
      </c>
      <c r="C21" s="237"/>
      <c r="D21" s="264">
        <f>'T_C2.7 (web)'!Q265</f>
        <v>3.7859563623738635</v>
      </c>
      <c r="E21" s="265" t="str">
        <f t="shared" si="0"/>
        <v>Japan</v>
      </c>
      <c r="F21" s="264" t="str">
        <f t="shared" si="1"/>
        <v>Japon</v>
      </c>
      <c r="G21" s="264" t="str">
        <f t="shared" si="2"/>
        <v>Japan  3.8%</v>
      </c>
      <c r="H21" s="264" t="str">
        <f t="shared" si="3"/>
        <v>Japon  3.8%</v>
      </c>
    </row>
    <row r="22" spans="1:8" ht="12.75">
      <c r="A22" s="230" t="s">
        <v>21</v>
      </c>
      <c r="B22" s="231" t="s">
        <v>336</v>
      </c>
      <c r="C22" s="237"/>
      <c r="D22" s="264">
        <f>'T_C2.7 (web)'!P265</f>
        <v>2.04221129138764</v>
      </c>
      <c r="E22" s="265" t="str">
        <f t="shared" si="0"/>
        <v>Italy</v>
      </c>
      <c r="F22" s="264" t="str">
        <f t="shared" si="1"/>
        <v>Italie</v>
      </c>
      <c r="G22" s="264" t="str">
        <f t="shared" si="2"/>
        <v>Italy  2%</v>
      </c>
      <c r="H22" s="264" t="str">
        <f t="shared" si="3"/>
        <v>Italie  2%</v>
      </c>
    </row>
    <row r="23" spans="1:8" ht="12.75">
      <c r="A23" s="230" t="s">
        <v>39</v>
      </c>
      <c r="B23" s="231" t="s">
        <v>345</v>
      </c>
      <c r="C23" s="237"/>
      <c r="D23" s="264">
        <f>'T_C2.7 (web)'!AA265</f>
        <v>1.9414961416490581</v>
      </c>
      <c r="E23" s="265" t="str">
        <f t="shared" si="0"/>
        <v>Spain</v>
      </c>
      <c r="F23" s="264" t="str">
        <f t="shared" si="1"/>
        <v>Espagne</v>
      </c>
      <c r="G23" s="264" t="str">
        <f t="shared" si="2"/>
        <v>Spain  1.9%</v>
      </c>
      <c r="H23" s="264" t="str">
        <f t="shared" si="3"/>
        <v>Espagne  1.9%</v>
      </c>
    </row>
    <row r="24" spans="1:8" ht="12.75">
      <c r="A24" s="230" t="s">
        <v>177</v>
      </c>
      <c r="B24" s="231" t="s">
        <v>367</v>
      </c>
      <c r="C24" s="237"/>
      <c r="D24" s="264">
        <f>'T_C2.7 (web)'!B278</f>
        <v>1.902960505576134</v>
      </c>
      <c r="E24" s="265" t="str">
        <f t="shared" si="0"/>
        <v>South Africa</v>
      </c>
      <c r="F24" s="264" t="str">
        <f t="shared" si="1"/>
        <v>Afrique du Sud</v>
      </c>
      <c r="G24" s="264" t="str">
        <f t="shared" si="2"/>
        <v>South Africa  1.9%</v>
      </c>
      <c r="H24" s="264" t="str">
        <f t="shared" si="3"/>
        <v>Afrique du Sud  1.9%</v>
      </c>
    </row>
    <row r="25" spans="1:8" ht="12.75">
      <c r="A25" s="230" t="s">
        <v>30</v>
      </c>
      <c r="B25" s="231" t="s">
        <v>341</v>
      </c>
      <c r="C25" s="237"/>
      <c r="D25" s="264">
        <f>'T_C2.7 (web)'!V265</f>
        <v>1.7838534483108273</v>
      </c>
      <c r="E25" s="265" t="str">
        <f t="shared" si="0"/>
        <v>New Zealand</v>
      </c>
      <c r="F25" s="264" t="str">
        <f t="shared" si="1"/>
        <v>Nouvelle-Zélande</v>
      </c>
      <c r="G25" s="264" t="str">
        <f t="shared" si="2"/>
        <v>New Zealand  1.8%</v>
      </c>
      <c r="H25" s="264" t="str">
        <f t="shared" si="3"/>
        <v>Nouvelle-Zélande  1.8%</v>
      </c>
    </row>
    <row r="26" spans="1:8" ht="12.75">
      <c r="A26" s="230" t="s">
        <v>2</v>
      </c>
      <c r="B26" s="231" t="s">
        <v>326</v>
      </c>
      <c r="C26" s="237"/>
      <c r="D26" s="264">
        <f>'T_C2.7 (web)'!C265</f>
        <v>1.5972115575374934</v>
      </c>
      <c r="E26" s="265" t="str">
        <f t="shared" si="0"/>
        <v>Austria</v>
      </c>
      <c r="F26" s="264" t="str">
        <f t="shared" si="1"/>
        <v>Autriche</v>
      </c>
      <c r="G26" s="264" t="str">
        <f t="shared" si="2"/>
        <v>Austria  1.6%</v>
      </c>
      <c r="H26" s="264" t="str">
        <f t="shared" si="3"/>
        <v>Autriche  1.6%</v>
      </c>
    </row>
    <row r="27" spans="1:8" ht="12.75">
      <c r="A27" s="230" t="s">
        <v>7</v>
      </c>
      <c r="B27" s="231" t="s">
        <v>363</v>
      </c>
      <c r="C27" s="237"/>
      <c r="D27" s="264">
        <f>'T_C2.7 (web)'!B277</f>
        <v>1.5184056388530227</v>
      </c>
      <c r="E27" s="265" t="str">
        <f t="shared" si="0"/>
        <v>China</v>
      </c>
      <c r="F27" s="264" t="str">
        <f t="shared" si="1"/>
        <v>Chine</v>
      </c>
      <c r="G27" s="264" t="str">
        <f t="shared" si="2"/>
        <v>China  1.5%</v>
      </c>
      <c r="H27" s="264" t="str">
        <f t="shared" si="3"/>
        <v>Chine  1.5%</v>
      </c>
    </row>
    <row r="28" spans="1:8" ht="12.75">
      <c r="A28" s="230" t="s">
        <v>42</v>
      </c>
      <c r="B28" s="231" t="s">
        <v>347</v>
      </c>
      <c r="C28" s="237"/>
      <c r="D28" s="264">
        <f>'T_C2.7 (web)'!AC265</f>
        <v>1.3634982686467971</v>
      </c>
      <c r="E28" s="265" t="str">
        <f t="shared" si="0"/>
        <v>Switzerland</v>
      </c>
      <c r="F28" s="264" t="str">
        <f t="shared" si="1"/>
        <v>Suisse</v>
      </c>
      <c r="G28" s="264" t="str">
        <f t="shared" si="2"/>
        <v>Switzerland  1.4%</v>
      </c>
      <c r="H28" s="264" t="str">
        <f t="shared" si="3"/>
        <v>Suisse  1.4%</v>
      </c>
    </row>
    <row r="29" spans="1:8" ht="12.75">
      <c r="A29" s="230" t="s">
        <v>3</v>
      </c>
      <c r="B29" s="231" t="s">
        <v>327</v>
      </c>
      <c r="C29" s="237"/>
      <c r="D29" s="264">
        <f>'T_C2.7 (web)'!D265</f>
        <v>1.2707996499833387</v>
      </c>
      <c r="E29" s="265" t="str">
        <f t="shared" si="0"/>
        <v>Belgium</v>
      </c>
      <c r="F29" s="264" t="str">
        <f t="shared" si="1"/>
        <v>Belgique</v>
      </c>
      <c r="G29" s="264" t="str">
        <f t="shared" si="2"/>
        <v>Belgium  1.3%</v>
      </c>
      <c r="H29" s="264" t="str">
        <f t="shared" si="3"/>
        <v>Belgique  1.3%</v>
      </c>
    </row>
    <row r="30" spans="1:8" ht="12.75">
      <c r="A30" s="230" t="s">
        <v>29</v>
      </c>
      <c r="B30" s="231" t="s">
        <v>340</v>
      </c>
      <c r="C30" s="237"/>
      <c r="D30" s="354">
        <f>'T_C2.7 (web)'!U265</f>
        <v>1.2202775567524315</v>
      </c>
      <c r="E30" s="355" t="str">
        <f t="shared" si="0"/>
        <v>Netherlands</v>
      </c>
      <c r="F30" s="354" t="str">
        <f t="shared" si="1"/>
        <v>Pays-Bas</v>
      </c>
      <c r="G30" s="354" t="str">
        <f t="shared" si="2"/>
        <v>Netherlands  1.2%</v>
      </c>
      <c r="H30" s="264" t="str">
        <f t="shared" si="3"/>
        <v>Pays-Bas  1.2%</v>
      </c>
    </row>
    <row r="31" spans="1:8" ht="12.75">
      <c r="A31" s="230" t="s">
        <v>25</v>
      </c>
      <c r="B31" s="231" t="s">
        <v>338</v>
      </c>
      <c r="C31" s="237"/>
      <c r="D31" s="264">
        <f>'T_C2.7 (web)'!R265</f>
        <v>1.2061289776534267</v>
      </c>
      <c r="E31" s="265" t="str">
        <f t="shared" si="0"/>
        <v>Korea</v>
      </c>
      <c r="F31" s="264" t="str">
        <f t="shared" si="1"/>
        <v>Corée</v>
      </c>
      <c r="G31" s="264" t="str">
        <f t="shared" si="2"/>
        <v>Korea  1.2%</v>
      </c>
      <c r="H31" s="264" t="str">
        <f t="shared" si="3"/>
        <v>Corée  1.2%</v>
      </c>
    </row>
    <row r="32" spans="1:8" ht="12.75">
      <c r="A32" s="288" t="s">
        <v>41</v>
      </c>
      <c r="B32" s="290" t="s">
        <v>346</v>
      </c>
      <c r="C32" s="292"/>
      <c r="D32" s="267">
        <f>'T_C2.7 (web)'!AB265</f>
        <v>1.0336539098207385</v>
      </c>
      <c r="E32" s="268" t="str">
        <f t="shared" si="0"/>
        <v>Sweden</v>
      </c>
      <c r="F32" s="267" t="str">
        <f t="shared" si="1"/>
        <v>Suède</v>
      </c>
      <c r="G32" s="267" t="str">
        <f t="shared" si="2"/>
        <v>Sweden  1%</v>
      </c>
      <c r="H32" s="267" t="str">
        <f t="shared" si="3"/>
        <v>Suède  1%</v>
      </c>
    </row>
    <row r="33" spans="1:8" ht="12.75">
      <c r="A33" s="234" t="s">
        <v>308</v>
      </c>
      <c r="B33" s="235" t="s">
        <v>369</v>
      </c>
      <c r="C33" s="236"/>
      <c r="D33" s="264">
        <f>('T_C2.7 (web)'!AG262-(SUM('T_C2.7 (web)'!AF262,'T_C2.7 (web)'!AE262,'T_C2.7 (web)'!K262,'T_C2.7 (web)'!J262,'T_C2.7 (web)'!B262,'T_C2.7 (web)'!E262,'T_C2.7 (web)'!Q262,'T_C2.7 (web)'!V262,'T_C2.7 (web)'!AA262,'T_C2.7 (web)'!P262,'T_C2.7 (web)'!C262,'T_C2.7 (web)'!D262,'T_C2.7 (web)'!AB262,'T_C2.7 (web)'!AC262,'T_C2.7 (web)'!U262)))/'T_C2.7 (web)'!AN262*100</f>
        <v>7.313947933733314</v>
      </c>
      <c r="E33" s="265" t="str">
        <f t="shared" si="0"/>
        <v>Other OECD countries</v>
      </c>
      <c r="F33" s="264" t="str">
        <f t="shared" si="1"/>
        <v>Autres pays membres de l'OCDE</v>
      </c>
      <c r="G33" s="264" t="str">
        <f t="shared" si="2"/>
        <v>Other OECD countries  7.3%</v>
      </c>
      <c r="H33" s="264" t="str">
        <f t="shared" si="3"/>
        <v>Autres pays membres de l'OCDE  7.3%</v>
      </c>
    </row>
    <row r="34" spans="1:8" ht="12.75">
      <c r="A34" s="289" t="s">
        <v>366</v>
      </c>
      <c r="B34" s="291" t="s">
        <v>370</v>
      </c>
      <c r="C34" s="293"/>
      <c r="D34" s="264">
        <f>('T_C2.7 (web)'!AH262-(SUM('T_C2.7 (web)'!AL262,'T_C2.7 (web)'!BY320,'T_C2.7 (web)'!CO320)))/'T_C2.7 (web)'!AN262*100</f>
        <v>16.56379838482073</v>
      </c>
      <c r="E34" s="265" t="str">
        <f t="shared" si="0"/>
        <v>Other partner countries</v>
      </c>
      <c r="F34" s="264" t="str">
        <f t="shared" si="1"/>
        <v>Autres pays partenaires</v>
      </c>
      <c r="G34" s="264" t="str">
        <f t="shared" si="2"/>
        <v>Other partner countries  16.6%</v>
      </c>
      <c r="H34" s="264" t="str">
        <f t="shared" si="3"/>
        <v>Autres pays partenaires  16.6%</v>
      </c>
    </row>
    <row r="35" spans="1:6" ht="12.75">
      <c r="A35" s="266"/>
      <c r="B35" s="266"/>
      <c r="C35" s="266"/>
      <c r="D35" s="269">
        <f>SUM(D14:D34)-D28-D24</f>
        <v>101.36103634785965</v>
      </c>
      <c r="E35" s="269">
        <f t="shared" si="0"/>
      </c>
      <c r="F35" s="269"/>
    </row>
    <row r="36" ht="12.75">
      <c r="D36" s="261"/>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spans="4:129" ht="12.75">
      <c r="D111" s="256" t="s">
        <v>1</v>
      </c>
      <c r="G111" s="256" t="s">
        <v>2</v>
      </c>
      <c r="H111" s="256" t="s">
        <v>3</v>
      </c>
      <c r="I111" s="256" t="s">
        <v>5</v>
      </c>
      <c r="J111" s="256" t="s">
        <v>29</v>
      </c>
      <c r="K111" s="256" t="s">
        <v>30</v>
      </c>
      <c r="L111" s="256" t="s">
        <v>31</v>
      </c>
      <c r="M111" s="256" t="s">
        <v>35</v>
      </c>
      <c r="N111" s="256" t="s">
        <v>36</v>
      </c>
      <c r="O111" s="256" t="s">
        <v>207</v>
      </c>
      <c r="P111" s="256" t="s">
        <v>39</v>
      </c>
      <c r="Q111" s="256" t="s">
        <v>41</v>
      </c>
      <c r="R111" s="256" t="s">
        <v>42</v>
      </c>
      <c r="S111" s="256" t="s">
        <v>45</v>
      </c>
      <c r="T111" s="256" t="s">
        <v>46</v>
      </c>
      <c r="U111" s="256" t="s">
        <v>287</v>
      </c>
      <c r="X111" s="256" t="s">
        <v>4</v>
      </c>
      <c r="Y111" s="256" t="s">
        <v>6</v>
      </c>
      <c r="Z111" s="256" t="s">
        <v>103</v>
      </c>
      <c r="AA111" s="256" t="s">
        <v>20</v>
      </c>
      <c r="AB111" s="256" t="s">
        <v>288</v>
      </c>
      <c r="AC111" s="256" t="s">
        <v>174</v>
      </c>
      <c r="AF111" s="256" t="s">
        <v>55</v>
      </c>
      <c r="AG111" s="256" t="s">
        <v>56</v>
      </c>
      <c r="AH111" s="256" t="s">
        <v>57</v>
      </c>
      <c r="AI111" s="256" t="s">
        <v>58</v>
      </c>
      <c r="AJ111" s="256" t="s">
        <v>0</v>
      </c>
      <c r="AK111" s="256" t="s">
        <v>60</v>
      </c>
      <c r="AL111" s="256" t="s">
        <v>61</v>
      </c>
      <c r="AM111" s="256" t="s">
        <v>63</v>
      </c>
      <c r="AN111" s="256" t="s">
        <v>65</v>
      </c>
      <c r="AO111" s="256" t="s">
        <v>66</v>
      </c>
      <c r="AP111" s="256" t="s">
        <v>67</v>
      </c>
      <c r="AQ111" s="256" t="s">
        <v>68</v>
      </c>
      <c r="AR111" s="256" t="s">
        <v>73</v>
      </c>
      <c r="AT111" s="256" t="s">
        <v>289</v>
      </c>
      <c r="AU111" s="256" t="s">
        <v>78</v>
      </c>
      <c r="AV111" s="256" t="s">
        <v>80</v>
      </c>
      <c r="AW111" s="256" t="s">
        <v>81</v>
      </c>
      <c r="AX111" s="256" t="s">
        <v>82</v>
      </c>
      <c r="AY111" s="256" t="s">
        <v>247</v>
      </c>
      <c r="BA111" s="256" t="s">
        <v>290</v>
      </c>
      <c r="BB111" s="256" t="s">
        <v>88</v>
      </c>
      <c r="BC111" s="256" t="s">
        <v>90</v>
      </c>
      <c r="BD111" s="256" t="s">
        <v>92</v>
      </c>
      <c r="BE111" s="256" t="s">
        <v>93</v>
      </c>
      <c r="BF111" s="256" t="s">
        <v>94</v>
      </c>
      <c r="BG111" s="256" t="s">
        <v>100</v>
      </c>
      <c r="BH111" s="256" t="s">
        <v>102</v>
      </c>
      <c r="BJ111" s="256" t="s">
        <v>106</v>
      </c>
      <c r="BK111" s="256" t="s">
        <v>107</v>
      </c>
      <c r="BL111" s="256" t="s">
        <v>108</v>
      </c>
      <c r="BM111" s="256" t="s">
        <v>109</v>
      </c>
      <c r="BN111" s="256" t="s">
        <v>113</v>
      </c>
      <c r="BO111" s="256" t="s">
        <v>118</v>
      </c>
      <c r="BP111" s="256" t="s">
        <v>17</v>
      </c>
      <c r="BQ111" s="256" t="s">
        <v>18</v>
      </c>
      <c r="BR111" s="256" t="s">
        <v>291</v>
      </c>
      <c r="BS111" s="256" t="s">
        <v>121</v>
      </c>
      <c r="BT111" s="256" t="s">
        <v>22</v>
      </c>
      <c r="BU111" s="256" t="s">
        <v>24</v>
      </c>
      <c r="BV111" s="256" t="s">
        <v>292</v>
      </c>
      <c r="BW111" s="256" t="s">
        <v>127</v>
      </c>
      <c r="BX111" s="256" t="s">
        <v>293</v>
      </c>
      <c r="BY111" s="256" t="s">
        <v>129</v>
      </c>
      <c r="BZ111" s="256" t="s">
        <v>130</v>
      </c>
      <c r="CA111" s="256" t="s">
        <v>131</v>
      </c>
      <c r="CB111" s="256" t="s">
        <v>135</v>
      </c>
      <c r="CC111" s="256" t="s">
        <v>294</v>
      </c>
      <c r="CD111" s="256" t="s">
        <v>295</v>
      </c>
      <c r="CE111" s="256" t="s">
        <v>137</v>
      </c>
      <c r="CF111" s="256" t="s">
        <v>27</v>
      </c>
      <c r="CG111" s="256" t="s">
        <v>140</v>
      </c>
      <c r="CH111" s="256" t="s">
        <v>141</v>
      </c>
      <c r="CI111" s="256" t="s">
        <v>142</v>
      </c>
      <c r="CJ111" s="256" t="s">
        <v>143</v>
      </c>
      <c r="CK111" s="256" t="s">
        <v>144</v>
      </c>
      <c r="CL111" s="256" t="s">
        <v>146</v>
      </c>
      <c r="CM111" s="256" t="s">
        <v>147</v>
      </c>
      <c r="CN111" s="256" t="s">
        <v>150</v>
      </c>
      <c r="CO111" s="256" t="s">
        <v>154</v>
      </c>
      <c r="CP111" s="256" t="s">
        <v>160</v>
      </c>
      <c r="CQ111" s="256" t="s">
        <v>253</v>
      </c>
      <c r="CR111" s="256" t="s">
        <v>296</v>
      </c>
      <c r="CS111" s="256" t="s">
        <v>162</v>
      </c>
      <c r="CT111" s="256" t="s">
        <v>34</v>
      </c>
      <c r="CU111" s="256" t="s">
        <v>163</v>
      </c>
      <c r="CV111" s="256" t="s">
        <v>164</v>
      </c>
      <c r="CX111" s="256" t="s">
        <v>165</v>
      </c>
      <c r="CY111" s="256" t="s">
        <v>166</v>
      </c>
      <c r="CZ111" s="256" t="s">
        <v>169</v>
      </c>
      <c r="DA111" s="256" t="s">
        <v>170</v>
      </c>
      <c r="DB111" s="256" t="s">
        <v>297</v>
      </c>
      <c r="DD111" s="256" t="s">
        <v>177</v>
      </c>
      <c r="DE111" s="256" t="s">
        <v>184</v>
      </c>
      <c r="DF111" s="256" t="s">
        <v>186</v>
      </c>
      <c r="DG111" s="256" t="s">
        <v>298</v>
      </c>
      <c r="DH111" s="256" t="s">
        <v>43</v>
      </c>
      <c r="DI111" s="256" t="s">
        <v>188</v>
      </c>
      <c r="DJ111" s="256" t="s">
        <v>299</v>
      </c>
      <c r="DK111" s="256" t="s">
        <v>44</v>
      </c>
      <c r="DL111" s="256" t="s">
        <v>194</v>
      </c>
      <c r="DM111" s="256" t="s">
        <v>48</v>
      </c>
      <c r="DN111" s="256" t="s">
        <v>198</v>
      </c>
      <c r="DO111" s="256" t="s">
        <v>199</v>
      </c>
      <c r="DP111" s="256" t="s">
        <v>134</v>
      </c>
      <c r="DQ111" s="256" t="s">
        <v>75</v>
      </c>
      <c r="DR111" s="256" t="s">
        <v>115</v>
      </c>
      <c r="DS111" s="256" t="s">
        <v>79</v>
      </c>
      <c r="DT111" s="256" t="s">
        <v>7</v>
      </c>
      <c r="DU111" s="256" t="s">
        <v>309</v>
      </c>
      <c r="DV111" s="256" t="s">
        <v>84</v>
      </c>
      <c r="DW111" s="256" t="s">
        <v>159</v>
      </c>
      <c r="DX111" s="256" t="s">
        <v>197</v>
      </c>
      <c r="DY111" s="256" t="s">
        <v>212</v>
      </c>
    </row>
    <row r="112" spans="1:131" ht="12.75">
      <c r="A112" s="256">
        <v>2007</v>
      </c>
      <c r="D112" s="270">
        <v>211526</v>
      </c>
      <c r="E112" s="270"/>
      <c r="F112" s="270"/>
      <c r="G112" s="270">
        <v>43572</v>
      </c>
      <c r="H112" s="270">
        <v>41351</v>
      </c>
      <c r="I112" s="270">
        <v>132246</v>
      </c>
      <c r="J112" s="270">
        <v>37815</v>
      </c>
      <c r="K112" s="270">
        <v>64950.67850038697</v>
      </c>
      <c r="L112" s="270">
        <v>15618</v>
      </c>
      <c r="M112" s="270">
        <v>13021</v>
      </c>
      <c r="N112" s="270">
        <v>17950</v>
      </c>
      <c r="O112" s="270">
        <v>2010</v>
      </c>
      <c r="P112" s="270">
        <v>59814</v>
      </c>
      <c r="Q112" s="270">
        <v>42769</v>
      </c>
      <c r="R112" s="270">
        <v>41058</v>
      </c>
      <c r="S112" s="270">
        <v>19257</v>
      </c>
      <c r="T112" s="270">
        <v>351470</v>
      </c>
      <c r="U112" s="270">
        <v>595873.9999999998</v>
      </c>
      <c r="V112" s="271"/>
      <c r="W112" s="272"/>
      <c r="X112" s="273">
        <v>1117</v>
      </c>
      <c r="Y112" s="273">
        <v>7946</v>
      </c>
      <c r="Z112" s="273">
        <v>2200</v>
      </c>
      <c r="AA112" s="273" t="s">
        <v>51</v>
      </c>
      <c r="AB112" s="273">
        <v>60288</v>
      </c>
      <c r="AC112" s="273">
        <v>1511</v>
      </c>
      <c r="AD112" s="272"/>
      <c r="AE112" s="272"/>
      <c r="AF112" s="274">
        <v>483</v>
      </c>
      <c r="AG112" s="275">
        <v>5709</v>
      </c>
      <c r="AH112" s="275">
        <v>31</v>
      </c>
      <c r="AI112" s="275">
        <v>50</v>
      </c>
      <c r="AJ112" s="274">
        <v>3255</v>
      </c>
      <c r="AK112" s="275">
        <v>4239</v>
      </c>
      <c r="AL112" s="275">
        <v>169</v>
      </c>
      <c r="AM112" s="275">
        <v>4286</v>
      </c>
      <c r="AN112" s="275">
        <v>672</v>
      </c>
      <c r="AO112" s="275">
        <v>669</v>
      </c>
      <c r="AP112" s="275">
        <v>890</v>
      </c>
      <c r="AQ112" s="275">
        <v>4423</v>
      </c>
      <c r="AR112" s="275">
        <v>1142</v>
      </c>
      <c r="AS112" s="275"/>
      <c r="AT112" s="275">
        <v>80</v>
      </c>
      <c r="AU112" s="275">
        <v>9100</v>
      </c>
      <c r="AV112" s="275">
        <v>509</v>
      </c>
      <c r="AW112" s="275">
        <v>68</v>
      </c>
      <c r="AX112" s="274">
        <v>1417</v>
      </c>
      <c r="AY112" s="275">
        <v>200</v>
      </c>
      <c r="AZ112" s="275"/>
      <c r="BA112" s="275">
        <v>6274</v>
      </c>
      <c r="BB112" s="275">
        <v>52</v>
      </c>
      <c r="BC112" s="275">
        <v>1560</v>
      </c>
      <c r="BD112" s="275">
        <v>3488</v>
      </c>
      <c r="BE112" s="275">
        <v>26889</v>
      </c>
      <c r="BF112" s="275">
        <v>5590</v>
      </c>
      <c r="BG112" s="275">
        <v>768</v>
      </c>
      <c r="BH112" s="275">
        <v>53</v>
      </c>
      <c r="BI112" s="275"/>
      <c r="BJ112" s="275">
        <v>4211</v>
      </c>
      <c r="BK112" s="276">
        <v>422</v>
      </c>
      <c r="BL112" s="274" t="s">
        <v>52</v>
      </c>
      <c r="BM112" s="274">
        <v>428</v>
      </c>
      <c r="BN112" s="274">
        <v>899</v>
      </c>
      <c r="BO112" s="275">
        <v>819</v>
      </c>
      <c r="BP112" s="275">
        <v>7589</v>
      </c>
      <c r="BQ112" s="275">
        <v>3023</v>
      </c>
      <c r="BR112" s="275">
        <v>2092</v>
      </c>
      <c r="BS112" s="274">
        <v>3557</v>
      </c>
      <c r="BT112" s="277">
        <v>797</v>
      </c>
      <c r="BU112" s="277">
        <v>21509</v>
      </c>
      <c r="BV112" s="277">
        <v>11961</v>
      </c>
      <c r="BW112" s="277">
        <v>27205</v>
      </c>
      <c r="BX112" s="277">
        <v>254</v>
      </c>
      <c r="BY112" s="277">
        <v>1677</v>
      </c>
      <c r="BZ112" s="277">
        <v>22674</v>
      </c>
      <c r="CA112" s="277">
        <v>53</v>
      </c>
      <c r="CB112" s="277">
        <v>1901</v>
      </c>
      <c r="CC112" s="274">
        <v>11930</v>
      </c>
      <c r="CD112" s="277">
        <v>884</v>
      </c>
      <c r="CE112" s="277">
        <v>1080</v>
      </c>
      <c r="CF112" s="277">
        <v>24404</v>
      </c>
      <c r="CG112" s="277">
        <v>1292</v>
      </c>
      <c r="CH112" s="277">
        <v>605</v>
      </c>
      <c r="CI112" s="277">
        <v>182</v>
      </c>
      <c r="CJ112" s="277">
        <v>75</v>
      </c>
      <c r="CK112" s="277">
        <v>1882</v>
      </c>
      <c r="CL112" s="277">
        <v>1111</v>
      </c>
      <c r="CM112" s="277">
        <v>7029</v>
      </c>
      <c r="CN112" s="277">
        <v>189</v>
      </c>
      <c r="CO112" s="277">
        <v>205</v>
      </c>
      <c r="CP112" s="277">
        <v>389</v>
      </c>
      <c r="CQ112" s="277">
        <v>11</v>
      </c>
      <c r="CR112" s="277" t="s">
        <v>52</v>
      </c>
      <c r="CS112" s="277">
        <v>321</v>
      </c>
      <c r="CT112" s="277">
        <v>5136</v>
      </c>
      <c r="CU112" s="277">
        <v>2487</v>
      </c>
      <c r="CV112" s="277">
        <v>9383</v>
      </c>
      <c r="CW112" s="277"/>
      <c r="CX112" s="277">
        <v>92</v>
      </c>
      <c r="CY112" s="277">
        <v>132</v>
      </c>
      <c r="CZ112" s="274">
        <v>13687</v>
      </c>
      <c r="DA112" s="277">
        <v>1295</v>
      </c>
      <c r="DB112" s="277">
        <v>831</v>
      </c>
      <c r="DC112" s="277"/>
      <c r="DD112" s="277">
        <v>53738</v>
      </c>
      <c r="DE112" s="277">
        <v>122</v>
      </c>
      <c r="DF112" s="277">
        <v>2829</v>
      </c>
      <c r="DG112" s="277">
        <v>275</v>
      </c>
      <c r="DH112" s="277">
        <v>4092</v>
      </c>
      <c r="DI112" s="277">
        <v>459</v>
      </c>
      <c r="DJ112" s="277">
        <v>969</v>
      </c>
      <c r="DK112" s="277">
        <v>2338</v>
      </c>
      <c r="DL112" s="274">
        <v>29614</v>
      </c>
      <c r="DM112" s="274">
        <v>2100</v>
      </c>
      <c r="DN112" s="274">
        <v>2472</v>
      </c>
      <c r="DO112" s="274">
        <v>3230</v>
      </c>
      <c r="DP112" s="274">
        <v>582</v>
      </c>
      <c r="DQ112" s="274">
        <v>654</v>
      </c>
      <c r="DR112" s="274">
        <v>34</v>
      </c>
      <c r="DS112" s="274">
        <v>880</v>
      </c>
      <c r="DT112" s="274">
        <v>42138</v>
      </c>
      <c r="DU112" s="274">
        <v>94</v>
      </c>
      <c r="DV112" s="274">
        <v>485</v>
      </c>
      <c r="DW112" s="274">
        <v>165</v>
      </c>
      <c r="DX112" s="274">
        <v>248</v>
      </c>
      <c r="DY112" s="272">
        <v>3051267.8737053387</v>
      </c>
      <c r="EA112" s="278">
        <f>SUM(D112:DX112)</f>
        <v>2188650.678500387</v>
      </c>
    </row>
    <row r="113" spans="1:130" ht="12.75">
      <c r="A113" s="256">
        <v>2000</v>
      </c>
      <c r="D113" s="279">
        <v>105764</v>
      </c>
      <c r="E113" s="279"/>
      <c r="F113" s="279"/>
      <c r="G113" s="279">
        <v>30382</v>
      </c>
      <c r="H113" s="279">
        <v>38799</v>
      </c>
      <c r="I113" s="279">
        <v>94401</v>
      </c>
      <c r="J113" s="279">
        <v>14012</v>
      </c>
      <c r="K113" s="279">
        <v>8210</v>
      </c>
      <c r="L113" s="279">
        <v>8699</v>
      </c>
      <c r="M113" s="279">
        <v>6126</v>
      </c>
      <c r="N113" s="279">
        <v>10616</v>
      </c>
      <c r="O113" s="279">
        <v>1570</v>
      </c>
      <c r="P113" s="279">
        <v>25502</v>
      </c>
      <c r="Q113" s="279">
        <v>25548</v>
      </c>
      <c r="R113" s="279">
        <v>26003</v>
      </c>
      <c r="S113" s="279">
        <v>17654</v>
      </c>
      <c r="T113" s="279">
        <v>222936</v>
      </c>
      <c r="U113" s="279">
        <v>475169</v>
      </c>
      <c r="X113" s="256">
        <v>1260</v>
      </c>
      <c r="Y113" s="256">
        <v>3477</v>
      </c>
      <c r="Z113" s="256">
        <v>863</v>
      </c>
      <c r="AA113" s="256" t="s">
        <v>51</v>
      </c>
      <c r="AB113" s="256">
        <v>41210</v>
      </c>
      <c r="AC113" s="256">
        <v>778</v>
      </c>
      <c r="AF113" s="256">
        <v>678</v>
      </c>
      <c r="AG113" s="256">
        <v>4677</v>
      </c>
      <c r="AH113" s="256">
        <v>27</v>
      </c>
      <c r="AI113" s="256">
        <v>50</v>
      </c>
      <c r="AJ113" s="256">
        <v>3255</v>
      </c>
      <c r="AK113" s="256">
        <v>1966</v>
      </c>
      <c r="AL113" s="256">
        <v>91</v>
      </c>
      <c r="AM113" s="256">
        <v>1705</v>
      </c>
      <c r="AN113" s="256">
        <v>1331</v>
      </c>
      <c r="AO113" s="256">
        <v>354</v>
      </c>
      <c r="AP113" s="256">
        <v>589</v>
      </c>
      <c r="AQ113" s="256">
        <v>2684</v>
      </c>
      <c r="AR113" s="256">
        <v>1142</v>
      </c>
      <c r="AT113" s="256">
        <v>78</v>
      </c>
      <c r="AU113" s="256">
        <v>8117</v>
      </c>
      <c r="AV113" s="256">
        <v>179</v>
      </c>
      <c r="AW113" s="256">
        <v>20</v>
      </c>
      <c r="AX113" s="256">
        <v>1529</v>
      </c>
      <c r="AY113" s="256">
        <v>143</v>
      </c>
      <c r="BA113" s="256">
        <v>1882</v>
      </c>
      <c r="BB113" s="256">
        <v>51</v>
      </c>
      <c r="BC113" s="256">
        <v>1779</v>
      </c>
      <c r="BD113" s="256">
        <v>457</v>
      </c>
      <c r="BE113" s="256">
        <v>6169</v>
      </c>
      <c r="BF113" s="256">
        <v>2025</v>
      </c>
      <c r="BG113" s="256">
        <v>562</v>
      </c>
      <c r="BH113" s="256">
        <v>53</v>
      </c>
      <c r="BJ113" s="256">
        <v>4210</v>
      </c>
      <c r="BK113" s="256">
        <v>422</v>
      </c>
      <c r="BL113" s="256">
        <v>67</v>
      </c>
      <c r="BM113" s="256">
        <v>203</v>
      </c>
      <c r="BN113" s="256">
        <v>371</v>
      </c>
      <c r="BO113" s="256">
        <v>819</v>
      </c>
      <c r="BP113" s="256">
        <v>6988</v>
      </c>
      <c r="BQ113" s="256">
        <v>325</v>
      </c>
      <c r="BR113" s="256">
        <v>1450</v>
      </c>
      <c r="BS113" s="256">
        <v>8280</v>
      </c>
      <c r="BT113" s="256">
        <v>797</v>
      </c>
      <c r="BU113" s="256">
        <v>12155</v>
      </c>
      <c r="BV113" s="256">
        <v>8258</v>
      </c>
      <c r="BW113" s="256">
        <v>7967</v>
      </c>
      <c r="BX113" s="256">
        <v>75</v>
      </c>
      <c r="BY113" s="256">
        <v>5991</v>
      </c>
      <c r="BZ113" s="256">
        <v>14008</v>
      </c>
      <c r="CA113" s="256">
        <v>985</v>
      </c>
      <c r="CB113" s="256">
        <v>539</v>
      </c>
      <c r="CC113" s="256">
        <v>7576</v>
      </c>
      <c r="CD113" s="256">
        <v>240</v>
      </c>
      <c r="CE113" s="256">
        <v>1070</v>
      </c>
      <c r="CF113" s="256">
        <v>18892</v>
      </c>
      <c r="CG113" s="256">
        <v>1292</v>
      </c>
      <c r="CH113" s="256">
        <v>351</v>
      </c>
      <c r="CI113" s="256">
        <v>310</v>
      </c>
      <c r="CJ113" s="256">
        <v>75</v>
      </c>
      <c r="CK113" s="256">
        <v>1961</v>
      </c>
      <c r="CL113" s="256">
        <v>231</v>
      </c>
      <c r="CM113" s="256">
        <v>4502</v>
      </c>
      <c r="CN113" s="256">
        <v>931</v>
      </c>
      <c r="CO113" s="256">
        <v>135</v>
      </c>
      <c r="CP113" s="256">
        <v>389</v>
      </c>
      <c r="CQ113" s="256">
        <v>11</v>
      </c>
      <c r="CR113" s="256">
        <v>777</v>
      </c>
      <c r="CS113" s="256">
        <v>321</v>
      </c>
      <c r="CT113" s="256">
        <v>3514</v>
      </c>
      <c r="CU113" s="256">
        <v>1617</v>
      </c>
      <c r="CV113" s="256">
        <v>12591</v>
      </c>
      <c r="CX113" s="256">
        <v>65</v>
      </c>
      <c r="CY113" s="256">
        <v>132</v>
      </c>
      <c r="CZ113" s="256">
        <v>7561</v>
      </c>
      <c r="DA113" s="256">
        <v>1295</v>
      </c>
      <c r="DB113" s="256">
        <v>887</v>
      </c>
      <c r="DD113" s="256">
        <v>15494</v>
      </c>
      <c r="DE113" s="256">
        <v>124</v>
      </c>
      <c r="DF113" s="256">
        <v>4750</v>
      </c>
      <c r="DG113" s="256">
        <v>396</v>
      </c>
      <c r="DH113" s="256">
        <v>1882</v>
      </c>
      <c r="DI113" s="256">
        <v>545</v>
      </c>
      <c r="DJ113" s="256">
        <v>1262</v>
      </c>
      <c r="DK113" s="256">
        <v>2756</v>
      </c>
      <c r="DL113" s="256">
        <v>18312</v>
      </c>
      <c r="DM113" s="256">
        <v>2100</v>
      </c>
      <c r="DN113" s="256">
        <v>209</v>
      </c>
      <c r="DO113" s="256">
        <v>622</v>
      </c>
      <c r="DP113" s="256">
        <v>412</v>
      </c>
      <c r="DQ113" s="256">
        <v>654</v>
      </c>
      <c r="DR113" s="256" t="s">
        <v>53</v>
      </c>
      <c r="DS113" s="256">
        <v>880</v>
      </c>
      <c r="DT113" s="256">
        <v>36386</v>
      </c>
      <c r="DU113" s="256" t="s">
        <v>53</v>
      </c>
      <c r="DV113" s="256">
        <v>485</v>
      </c>
      <c r="DW113" s="256">
        <v>210</v>
      </c>
      <c r="DX113" s="256">
        <v>148</v>
      </c>
      <c r="DY113" s="256">
        <v>1583744</v>
      </c>
      <c r="DZ113" s="256">
        <v>317444</v>
      </c>
    </row>
    <row r="136" spans="1:117" ht="12.75">
      <c r="A136" s="256" t="s">
        <v>1</v>
      </c>
      <c r="D136" s="256" t="s">
        <v>2</v>
      </c>
      <c r="G136" s="256" t="s">
        <v>3</v>
      </c>
      <c r="H136" s="256" t="s">
        <v>5</v>
      </c>
      <c r="I136" s="256" t="s">
        <v>8</v>
      </c>
      <c r="J136" s="256" t="s">
        <v>30</v>
      </c>
      <c r="K136" s="256" t="s">
        <v>31</v>
      </c>
      <c r="L136" s="256" t="s">
        <v>35</v>
      </c>
      <c r="M136" s="256" t="s">
        <v>36</v>
      </c>
      <c r="N136" s="256" t="s">
        <v>207</v>
      </c>
      <c r="O136" s="256" t="s">
        <v>39</v>
      </c>
      <c r="P136" s="256" t="s">
        <v>41</v>
      </c>
      <c r="Q136" s="256" t="s">
        <v>42</v>
      </c>
      <c r="R136" s="256" t="s">
        <v>45</v>
      </c>
      <c r="S136" s="256" t="s">
        <v>46</v>
      </c>
      <c r="T136" s="256" t="s">
        <v>287</v>
      </c>
      <c r="U136" s="256" t="s">
        <v>55</v>
      </c>
      <c r="V136" s="256" t="s">
        <v>56</v>
      </c>
      <c r="W136" s="256" t="s">
        <v>57</v>
      </c>
      <c r="X136" s="256" t="s">
        <v>58</v>
      </c>
      <c r="Y136" s="256" t="s">
        <v>0</v>
      </c>
      <c r="Z136" s="256" t="s">
        <v>60</v>
      </c>
      <c r="AA136" s="256" t="s">
        <v>61</v>
      </c>
      <c r="AB136" s="256" t="s">
        <v>63</v>
      </c>
      <c r="AC136" s="256" t="s">
        <v>65</v>
      </c>
      <c r="AD136" s="256" t="s">
        <v>66</v>
      </c>
      <c r="AE136" s="256" t="s">
        <v>67</v>
      </c>
      <c r="AF136" s="256" t="s">
        <v>68</v>
      </c>
      <c r="AG136" s="256" t="s">
        <v>73</v>
      </c>
      <c r="AH136" s="256" t="s">
        <v>4</v>
      </c>
      <c r="AI136" s="256" t="s">
        <v>289</v>
      </c>
      <c r="AJ136" s="256" t="s">
        <v>78</v>
      </c>
      <c r="AK136" s="256" t="s">
        <v>80</v>
      </c>
      <c r="AL136" s="256" t="s">
        <v>81</v>
      </c>
      <c r="AM136" s="256" t="s">
        <v>82</v>
      </c>
      <c r="AN136" s="256" t="s">
        <v>247</v>
      </c>
      <c r="AO136" s="256" t="s">
        <v>6</v>
      </c>
      <c r="AP136" s="256" t="s">
        <v>290</v>
      </c>
      <c r="AQ136" s="256" t="s">
        <v>88</v>
      </c>
      <c r="AR136" s="256" t="s">
        <v>90</v>
      </c>
      <c r="AS136" s="256" t="s">
        <v>92</v>
      </c>
      <c r="AT136" s="256" t="s">
        <v>93</v>
      </c>
      <c r="AU136" s="256" t="s">
        <v>94</v>
      </c>
      <c r="AV136" s="256" t="s">
        <v>100</v>
      </c>
      <c r="AW136" s="256" t="s">
        <v>102</v>
      </c>
      <c r="AX136" s="256" t="s">
        <v>103</v>
      </c>
      <c r="AY136" s="256" t="s">
        <v>106</v>
      </c>
      <c r="AZ136" s="256" t="s">
        <v>107</v>
      </c>
      <c r="BA136" s="256" t="s">
        <v>108</v>
      </c>
      <c r="BB136" s="256" t="s">
        <v>109</v>
      </c>
      <c r="BC136" s="256" t="s">
        <v>113</v>
      </c>
      <c r="BD136" s="256" t="s">
        <v>118</v>
      </c>
      <c r="BE136" s="256" t="s">
        <v>17</v>
      </c>
      <c r="BF136" s="256" t="s">
        <v>18</v>
      </c>
      <c r="BG136" s="256" t="s">
        <v>291</v>
      </c>
      <c r="BH136" s="256" t="s">
        <v>121</v>
      </c>
      <c r="BI136" s="256" t="s">
        <v>22</v>
      </c>
      <c r="BJ136" s="256" t="s">
        <v>24</v>
      </c>
      <c r="BK136" s="256" t="s">
        <v>292</v>
      </c>
      <c r="BL136" s="256" t="s">
        <v>127</v>
      </c>
      <c r="BM136" s="256" t="s">
        <v>293</v>
      </c>
      <c r="BN136" s="256" t="s">
        <v>129</v>
      </c>
      <c r="BO136" s="256" t="s">
        <v>130</v>
      </c>
      <c r="BP136" s="256" t="s">
        <v>131</v>
      </c>
      <c r="BQ136" s="256" t="s">
        <v>135</v>
      </c>
      <c r="BR136" s="256" t="s">
        <v>294</v>
      </c>
      <c r="BS136" s="256" t="s">
        <v>295</v>
      </c>
      <c r="BT136" s="256" t="s">
        <v>137</v>
      </c>
      <c r="BU136" s="256" t="s">
        <v>27</v>
      </c>
      <c r="BV136" s="256" t="s">
        <v>140</v>
      </c>
      <c r="BW136" s="256" t="s">
        <v>141</v>
      </c>
      <c r="BX136" s="256" t="s">
        <v>142</v>
      </c>
      <c r="BY136" s="256" t="s">
        <v>143</v>
      </c>
      <c r="BZ136" s="256" t="s">
        <v>144</v>
      </c>
      <c r="CA136" s="256" t="s">
        <v>146</v>
      </c>
      <c r="CB136" s="256" t="s">
        <v>147</v>
      </c>
      <c r="CC136" s="256" t="s">
        <v>150</v>
      </c>
      <c r="CD136" s="256" t="s">
        <v>154</v>
      </c>
      <c r="CE136" s="256" t="s">
        <v>160</v>
      </c>
      <c r="CF136" s="256" t="s">
        <v>253</v>
      </c>
      <c r="CG136" s="256" t="s">
        <v>296</v>
      </c>
      <c r="CH136" s="256" t="s">
        <v>162</v>
      </c>
      <c r="CI136" s="256" t="s">
        <v>34</v>
      </c>
      <c r="CJ136" s="256" t="s">
        <v>163</v>
      </c>
      <c r="CK136" s="256" t="s">
        <v>164</v>
      </c>
      <c r="CL136" s="256" t="s">
        <v>288</v>
      </c>
      <c r="CM136" s="256" t="s">
        <v>165</v>
      </c>
      <c r="CN136" s="256" t="s">
        <v>166</v>
      </c>
      <c r="CO136" s="256" t="s">
        <v>169</v>
      </c>
      <c r="CP136" s="256" t="s">
        <v>170</v>
      </c>
      <c r="CQ136" s="256" t="s">
        <v>297</v>
      </c>
      <c r="CR136" s="256" t="s">
        <v>174</v>
      </c>
      <c r="CS136" s="256" t="s">
        <v>177</v>
      </c>
      <c r="CT136" s="256" t="s">
        <v>184</v>
      </c>
      <c r="CU136" s="256" t="s">
        <v>186</v>
      </c>
      <c r="CV136" s="256" t="s">
        <v>298</v>
      </c>
      <c r="CW136" s="256" t="s">
        <v>43</v>
      </c>
      <c r="CX136" s="256" t="s">
        <v>188</v>
      </c>
      <c r="CY136" s="256" t="s">
        <v>299</v>
      </c>
      <c r="CZ136" s="256" t="s">
        <v>44</v>
      </c>
      <c r="DA136" s="256" t="s">
        <v>194</v>
      </c>
      <c r="DB136" s="256" t="s">
        <v>48</v>
      </c>
      <c r="DC136" s="256" t="s">
        <v>198</v>
      </c>
      <c r="DD136" s="256" t="s">
        <v>199</v>
      </c>
      <c r="DE136" s="256" t="s">
        <v>134</v>
      </c>
      <c r="DF136" s="256" t="s">
        <v>75</v>
      </c>
      <c r="DG136" s="256" t="s">
        <v>115</v>
      </c>
      <c r="DH136" s="256" t="s">
        <v>79</v>
      </c>
      <c r="DI136" s="256" t="s">
        <v>7</v>
      </c>
      <c r="DJ136" s="256" t="s">
        <v>309</v>
      </c>
      <c r="DK136" s="256" t="s">
        <v>84</v>
      </c>
      <c r="DL136" s="256" t="s">
        <v>159</v>
      </c>
      <c r="DM136" s="256" t="s">
        <v>197</v>
      </c>
    </row>
    <row r="137" spans="1:127" ht="12.75">
      <c r="A137" s="280">
        <v>184710</v>
      </c>
      <c r="B137" s="280"/>
      <c r="C137" s="280"/>
      <c r="D137" s="280">
        <v>39329</v>
      </c>
      <c r="E137" s="280"/>
      <c r="F137" s="280"/>
      <c r="G137" s="280">
        <v>47012</v>
      </c>
      <c r="H137" s="281">
        <v>148164</v>
      </c>
      <c r="I137" s="280">
        <v>21395</v>
      </c>
      <c r="J137" s="280">
        <v>67697.96064965773</v>
      </c>
      <c r="K137" s="280">
        <v>14296</v>
      </c>
      <c r="L137" s="280">
        <v>11365</v>
      </c>
      <c r="M137" s="280">
        <v>17077</v>
      </c>
      <c r="N137" s="280">
        <v>1733</v>
      </c>
      <c r="O137" s="280">
        <v>51013</v>
      </c>
      <c r="P137" s="280">
        <v>41410</v>
      </c>
      <c r="Q137" s="280">
        <v>39415</v>
      </c>
      <c r="R137" s="280">
        <v>19079</v>
      </c>
      <c r="S137" s="280">
        <v>330078</v>
      </c>
      <c r="T137" s="280">
        <v>584817.1064936632</v>
      </c>
      <c r="U137" s="282">
        <v>483</v>
      </c>
      <c r="V137" s="282">
        <v>5863</v>
      </c>
      <c r="W137" s="282">
        <v>31</v>
      </c>
      <c r="X137" s="282">
        <v>50</v>
      </c>
      <c r="Y137" s="282">
        <v>3255</v>
      </c>
      <c r="Z137" s="282">
        <v>4224</v>
      </c>
      <c r="AA137" s="282">
        <v>169</v>
      </c>
      <c r="AB137" s="282">
        <v>3098</v>
      </c>
      <c r="AC137" s="282">
        <v>672</v>
      </c>
      <c r="AD137" s="282">
        <v>748</v>
      </c>
      <c r="AE137" s="282">
        <v>589</v>
      </c>
      <c r="AF137" s="282">
        <v>3544</v>
      </c>
      <c r="AG137" s="282">
        <v>1142</v>
      </c>
      <c r="AH137" s="282">
        <v>1117</v>
      </c>
      <c r="AI137" s="282">
        <v>150</v>
      </c>
      <c r="AJ137" s="282">
        <v>9361</v>
      </c>
      <c r="AK137" s="282">
        <v>509</v>
      </c>
      <c r="AL137" s="282">
        <v>68</v>
      </c>
      <c r="AM137" s="282">
        <v>1606</v>
      </c>
      <c r="AN137" s="282">
        <v>200</v>
      </c>
      <c r="AO137" s="282">
        <v>1966</v>
      </c>
      <c r="AP137" s="282">
        <v>4905</v>
      </c>
      <c r="AQ137" s="282">
        <v>52</v>
      </c>
      <c r="AR137" s="282">
        <v>1374</v>
      </c>
      <c r="AS137" s="282">
        <v>3414</v>
      </c>
      <c r="AT137" s="282">
        <v>15028</v>
      </c>
      <c r="AU137" s="282">
        <v>5309</v>
      </c>
      <c r="AV137" s="282">
        <v>621</v>
      </c>
      <c r="AW137" s="282">
        <v>53</v>
      </c>
      <c r="AX137" s="282">
        <v>1061</v>
      </c>
      <c r="AY137" s="282">
        <v>4211</v>
      </c>
      <c r="AZ137" s="282">
        <v>422</v>
      </c>
      <c r="BA137" s="282" t="s">
        <v>52</v>
      </c>
      <c r="BB137" s="282">
        <v>144</v>
      </c>
      <c r="BC137" s="282">
        <v>899</v>
      </c>
      <c r="BD137" s="282">
        <v>819</v>
      </c>
      <c r="BE137" s="282">
        <v>7589</v>
      </c>
      <c r="BF137" s="282">
        <v>432</v>
      </c>
      <c r="BG137" s="282">
        <v>2641</v>
      </c>
      <c r="BH137" s="282">
        <v>3557</v>
      </c>
      <c r="BI137" s="282">
        <v>797</v>
      </c>
      <c r="BJ137" s="282">
        <v>21509</v>
      </c>
      <c r="BK137" s="282">
        <v>10916</v>
      </c>
      <c r="BL137" s="282">
        <v>27316</v>
      </c>
      <c r="BM137" s="282">
        <v>172</v>
      </c>
      <c r="BN137" s="282">
        <v>1677</v>
      </c>
      <c r="BO137" s="282">
        <v>17199</v>
      </c>
      <c r="BP137" s="282">
        <v>53</v>
      </c>
      <c r="BQ137" s="282">
        <v>857</v>
      </c>
      <c r="BR137" s="283">
        <v>12087</v>
      </c>
      <c r="BS137" s="282">
        <v>272</v>
      </c>
      <c r="BT137" s="282">
        <v>1182</v>
      </c>
      <c r="BU137" s="282">
        <v>40029</v>
      </c>
      <c r="BV137" s="282">
        <v>1292</v>
      </c>
      <c r="BW137" s="282">
        <v>605</v>
      </c>
      <c r="BX137" s="282">
        <v>182</v>
      </c>
      <c r="BY137" s="282">
        <v>75</v>
      </c>
      <c r="BZ137" s="282">
        <v>1927</v>
      </c>
      <c r="CA137" s="282">
        <v>1070</v>
      </c>
      <c r="CB137" s="282">
        <v>6049</v>
      </c>
      <c r="CC137" s="282">
        <v>189</v>
      </c>
      <c r="CD137" s="282">
        <v>167</v>
      </c>
      <c r="CE137" s="282">
        <v>389</v>
      </c>
      <c r="CF137" s="282">
        <v>11</v>
      </c>
      <c r="CG137" s="282" t="s">
        <v>52</v>
      </c>
      <c r="CH137" s="282">
        <v>321</v>
      </c>
      <c r="CI137" s="282">
        <v>4836</v>
      </c>
      <c r="CJ137" s="282">
        <v>2378</v>
      </c>
      <c r="CK137" s="282">
        <v>8587</v>
      </c>
      <c r="CL137" s="282">
        <v>77438</v>
      </c>
      <c r="CM137" s="282">
        <v>92</v>
      </c>
      <c r="CN137" s="282">
        <v>132</v>
      </c>
      <c r="CO137" s="283">
        <v>12999</v>
      </c>
      <c r="CP137" s="282">
        <v>1295</v>
      </c>
      <c r="CQ137" s="282">
        <v>831</v>
      </c>
      <c r="CR137" s="282">
        <v>1089</v>
      </c>
      <c r="CS137" s="282">
        <v>53738</v>
      </c>
      <c r="CT137" s="282">
        <v>122</v>
      </c>
      <c r="CU137" s="282">
        <v>1065</v>
      </c>
      <c r="CV137" s="282">
        <v>275</v>
      </c>
      <c r="CW137" s="282">
        <v>4092</v>
      </c>
      <c r="CX137" s="282">
        <v>1307</v>
      </c>
      <c r="CY137" s="282">
        <v>969</v>
      </c>
      <c r="CZ137" s="282">
        <v>2338</v>
      </c>
      <c r="DA137" s="283">
        <v>26623</v>
      </c>
      <c r="DB137" s="283">
        <v>2100</v>
      </c>
      <c r="DC137" s="283">
        <v>2472</v>
      </c>
      <c r="DD137" s="283">
        <v>2053</v>
      </c>
      <c r="DE137" s="283">
        <v>573</v>
      </c>
      <c r="DF137" s="283">
        <v>654</v>
      </c>
      <c r="DG137" s="283">
        <v>43</v>
      </c>
      <c r="DH137" s="283">
        <v>880</v>
      </c>
      <c r="DI137" s="283">
        <v>36386</v>
      </c>
      <c r="DJ137" s="283">
        <v>93</v>
      </c>
      <c r="DK137" s="283">
        <v>485</v>
      </c>
      <c r="DL137" s="283">
        <v>210</v>
      </c>
      <c r="DM137" s="283">
        <v>148</v>
      </c>
      <c r="DN137" s="283"/>
      <c r="DO137" s="283"/>
      <c r="DP137" s="283"/>
      <c r="DQ137" s="283"/>
      <c r="DR137" s="283"/>
      <c r="DS137" s="283"/>
      <c r="DT137" s="283"/>
      <c r="DU137" s="283"/>
      <c r="DV137" s="283"/>
      <c r="DW137" s="283"/>
    </row>
    <row r="138" spans="1:117" ht="12.75">
      <c r="A138" s="256">
        <v>105764</v>
      </c>
      <c r="D138" s="256">
        <v>30382</v>
      </c>
      <c r="G138" s="256">
        <v>38799</v>
      </c>
      <c r="H138" s="256">
        <v>94401</v>
      </c>
      <c r="I138" s="256">
        <v>5468</v>
      </c>
      <c r="J138" s="256">
        <v>8210</v>
      </c>
      <c r="K138" s="256">
        <v>8699</v>
      </c>
      <c r="L138" s="256">
        <v>6126</v>
      </c>
      <c r="M138" s="256">
        <v>10616</v>
      </c>
      <c r="N138" s="256">
        <v>1570</v>
      </c>
      <c r="O138" s="256">
        <v>25502</v>
      </c>
      <c r="P138" s="256">
        <v>25548</v>
      </c>
      <c r="Q138" s="256">
        <v>26003</v>
      </c>
      <c r="R138" s="256">
        <v>17654</v>
      </c>
      <c r="S138" s="256">
        <v>222936</v>
      </c>
      <c r="T138" s="256">
        <v>475169</v>
      </c>
      <c r="U138" s="256">
        <v>678</v>
      </c>
      <c r="V138" s="256">
        <v>4677</v>
      </c>
      <c r="W138" s="256">
        <v>27</v>
      </c>
      <c r="X138" s="256">
        <v>50</v>
      </c>
      <c r="Y138" s="256">
        <v>3255</v>
      </c>
      <c r="Z138" s="256">
        <v>1966</v>
      </c>
      <c r="AA138" s="256">
        <v>91</v>
      </c>
      <c r="AB138" s="256">
        <v>1705</v>
      </c>
      <c r="AC138" s="256">
        <v>1331</v>
      </c>
      <c r="AD138" s="256">
        <v>354</v>
      </c>
      <c r="AE138" s="256">
        <v>589</v>
      </c>
      <c r="AF138" s="256">
        <v>2684</v>
      </c>
      <c r="AG138" s="256">
        <v>1142</v>
      </c>
      <c r="AH138" s="256">
        <v>1260</v>
      </c>
      <c r="AI138" s="256">
        <v>78</v>
      </c>
      <c r="AJ138" s="256">
        <v>8117</v>
      </c>
      <c r="AK138" s="256">
        <v>179</v>
      </c>
      <c r="AL138" s="256">
        <v>20</v>
      </c>
      <c r="AM138" s="256">
        <v>1529</v>
      </c>
      <c r="AN138" s="256">
        <v>143</v>
      </c>
      <c r="AO138" s="256">
        <v>3477</v>
      </c>
      <c r="AP138" s="256">
        <v>1882</v>
      </c>
      <c r="AQ138" s="256">
        <v>51</v>
      </c>
      <c r="AR138" s="256">
        <v>1779</v>
      </c>
      <c r="AS138" s="256">
        <v>457</v>
      </c>
      <c r="AT138" s="256">
        <v>6169</v>
      </c>
      <c r="AU138" s="256">
        <v>2025</v>
      </c>
      <c r="AV138" s="256">
        <v>562</v>
      </c>
      <c r="AW138" s="256">
        <v>53</v>
      </c>
      <c r="AX138" s="256">
        <v>863</v>
      </c>
      <c r="AY138" s="256">
        <v>4210</v>
      </c>
      <c r="AZ138" s="256">
        <v>422</v>
      </c>
      <c r="BA138" s="256">
        <v>70</v>
      </c>
      <c r="BB138" s="256">
        <v>203</v>
      </c>
      <c r="BC138" s="256">
        <v>371</v>
      </c>
      <c r="BD138" s="256">
        <v>819</v>
      </c>
      <c r="BE138" s="256">
        <v>6988</v>
      </c>
      <c r="BF138" s="256">
        <v>325</v>
      </c>
      <c r="BG138" s="256">
        <v>1450</v>
      </c>
      <c r="BH138" s="256">
        <v>8280</v>
      </c>
      <c r="BI138" s="256">
        <v>797</v>
      </c>
      <c r="BJ138" s="256">
        <v>12155</v>
      </c>
      <c r="BK138" s="256">
        <v>8258</v>
      </c>
      <c r="BL138" s="256">
        <v>1092</v>
      </c>
      <c r="BM138" s="256">
        <v>75</v>
      </c>
      <c r="BN138" s="256">
        <v>5991</v>
      </c>
      <c r="BO138" s="256">
        <v>14008</v>
      </c>
      <c r="BP138" s="256">
        <v>985</v>
      </c>
      <c r="BQ138" s="256">
        <v>539</v>
      </c>
      <c r="BR138" s="256">
        <v>7576</v>
      </c>
      <c r="BS138" s="256">
        <v>240</v>
      </c>
      <c r="BT138" s="256">
        <v>1070</v>
      </c>
      <c r="BU138" s="256">
        <v>18892</v>
      </c>
      <c r="BV138" s="256">
        <v>1292</v>
      </c>
      <c r="BW138" s="256">
        <v>351</v>
      </c>
      <c r="BX138" s="256">
        <v>310</v>
      </c>
      <c r="BY138" s="256">
        <v>75</v>
      </c>
      <c r="BZ138" s="256">
        <v>1961</v>
      </c>
      <c r="CA138" s="256">
        <v>231</v>
      </c>
      <c r="CB138" s="256">
        <v>4502</v>
      </c>
      <c r="CC138" s="256">
        <v>931</v>
      </c>
      <c r="CD138" s="256">
        <v>135</v>
      </c>
      <c r="CE138" s="256">
        <v>389</v>
      </c>
      <c r="CF138" s="256">
        <v>11</v>
      </c>
      <c r="CG138" s="256">
        <v>777</v>
      </c>
      <c r="CH138" s="256">
        <v>321</v>
      </c>
      <c r="CI138" s="256">
        <v>3514</v>
      </c>
      <c r="CJ138" s="256">
        <v>1617</v>
      </c>
      <c r="CK138" s="256">
        <v>12591</v>
      </c>
      <c r="CL138" s="256">
        <v>41210</v>
      </c>
      <c r="CM138" s="256">
        <v>65</v>
      </c>
      <c r="CN138" s="256">
        <v>132</v>
      </c>
      <c r="CO138" s="256">
        <v>7561</v>
      </c>
      <c r="CP138" s="256">
        <v>1295</v>
      </c>
      <c r="CQ138" s="256">
        <v>887</v>
      </c>
      <c r="CR138" s="256">
        <v>778</v>
      </c>
      <c r="CS138" s="256">
        <v>15494</v>
      </c>
      <c r="CT138" s="256">
        <v>124</v>
      </c>
      <c r="CU138" s="256">
        <v>4750</v>
      </c>
      <c r="CV138" s="256">
        <v>396</v>
      </c>
      <c r="CW138" s="256">
        <v>1882</v>
      </c>
      <c r="CX138" s="256">
        <v>1307</v>
      </c>
      <c r="CY138" s="256">
        <v>1262</v>
      </c>
      <c r="CZ138" s="256">
        <v>2756</v>
      </c>
      <c r="DA138" s="256">
        <v>18312</v>
      </c>
      <c r="DB138" s="256">
        <v>2100</v>
      </c>
      <c r="DC138" s="256">
        <v>209</v>
      </c>
      <c r="DD138" s="256">
        <v>622</v>
      </c>
      <c r="DE138" s="256">
        <v>412</v>
      </c>
      <c r="DF138" s="256">
        <v>654</v>
      </c>
      <c r="DG138" s="256" t="s">
        <v>53</v>
      </c>
      <c r="DH138" s="256">
        <v>594</v>
      </c>
      <c r="DI138" s="256">
        <v>36386</v>
      </c>
      <c r="DJ138" s="256" t="s">
        <v>53</v>
      </c>
      <c r="DK138" s="256">
        <v>485</v>
      </c>
      <c r="DL138" s="256">
        <v>210</v>
      </c>
      <c r="DM138" s="256">
        <v>148</v>
      </c>
    </row>
    <row r="140" spans="4:7" ht="12.75">
      <c r="D140" s="256">
        <v>2006</v>
      </c>
      <c r="G140" s="256">
        <v>2000</v>
      </c>
    </row>
    <row r="141" spans="1:34" ht="12.75">
      <c r="A141" s="256" t="s">
        <v>108</v>
      </c>
      <c r="D141" s="282" t="s">
        <v>52</v>
      </c>
      <c r="E141" s="282"/>
      <c r="F141" s="282"/>
      <c r="G141" s="256">
        <v>70</v>
      </c>
      <c r="J141" s="256" t="s">
        <v>23</v>
      </c>
      <c r="K141" s="256" t="s">
        <v>286</v>
      </c>
      <c r="L141" s="256" t="s">
        <v>26</v>
      </c>
      <c r="M141" s="256" t="s">
        <v>28</v>
      </c>
      <c r="N141" s="256" t="s">
        <v>29</v>
      </c>
      <c r="O141" s="256" t="s">
        <v>30</v>
      </c>
      <c r="P141" s="256" t="s">
        <v>31</v>
      </c>
      <c r="Q141" s="256" t="s">
        <v>35</v>
      </c>
      <c r="R141" s="256" t="s">
        <v>36</v>
      </c>
      <c r="S141" s="256" t="s">
        <v>207</v>
      </c>
      <c r="T141" s="256" t="s">
        <v>39</v>
      </c>
      <c r="U141" s="256" t="s">
        <v>41</v>
      </c>
      <c r="V141" s="256" t="s">
        <v>42</v>
      </c>
      <c r="W141" s="256" t="s">
        <v>45</v>
      </c>
      <c r="X141" s="256" t="s">
        <v>46</v>
      </c>
      <c r="Y141" s="272" t="s">
        <v>4</v>
      </c>
      <c r="Z141" s="272" t="s">
        <v>6</v>
      </c>
      <c r="AA141" s="272" t="s">
        <v>103</v>
      </c>
      <c r="AB141" s="272" t="s">
        <v>20</v>
      </c>
      <c r="AC141" s="272" t="s">
        <v>37</v>
      </c>
      <c r="AD141" s="272" t="s">
        <v>174</v>
      </c>
      <c r="AE141" s="256" t="s">
        <v>177</v>
      </c>
      <c r="AF141" s="256" t="s">
        <v>288</v>
      </c>
      <c r="AG141" s="256" t="s">
        <v>27</v>
      </c>
      <c r="AH141" s="256" t="s">
        <v>47</v>
      </c>
    </row>
    <row r="142" spans="1:34" ht="12.75">
      <c r="A142" s="256" t="s">
        <v>296</v>
      </c>
      <c r="D142" s="282" t="s">
        <v>52</v>
      </c>
      <c r="E142" s="282"/>
      <c r="F142" s="282"/>
      <c r="G142" s="256">
        <v>777</v>
      </c>
      <c r="J142" s="280">
        <v>130124</v>
      </c>
      <c r="K142" s="280">
        <v>22260</v>
      </c>
      <c r="L142" s="280">
        <v>1137</v>
      </c>
      <c r="M142" s="272">
        <v>1892</v>
      </c>
      <c r="N142" s="280">
        <v>36427</v>
      </c>
      <c r="O142" s="280">
        <v>67697.96064965773</v>
      </c>
      <c r="P142" s="280">
        <v>14296</v>
      </c>
      <c r="Q142" s="280">
        <v>11365</v>
      </c>
      <c r="R142" s="280">
        <v>17077</v>
      </c>
      <c r="S142" s="280">
        <v>1733</v>
      </c>
      <c r="T142" s="280">
        <v>51013</v>
      </c>
      <c r="U142" s="280">
        <v>41410</v>
      </c>
      <c r="V142" s="280">
        <v>39415</v>
      </c>
      <c r="W142" s="280">
        <v>19079</v>
      </c>
      <c r="X142" s="280">
        <v>330078</v>
      </c>
      <c r="Y142" s="256">
        <v>1017</v>
      </c>
      <c r="Z142" s="256">
        <v>1966</v>
      </c>
      <c r="AA142" s="256">
        <v>2151</v>
      </c>
      <c r="AB142" s="256" t="s">
        <v>51</v>
      </c>
      <c r="AC142" s="256">
        <v>77438</v>
      </c>
      <c r="AD142" s="256">
        <v>1390</v>
      </c>
      <c r="AE142" s="282">
        <v>53738</v>
      </c>
      <c r="AF142" s="282">
        <v>77438</v>
      </c>
      <c r="AG142" s="282">
        <v>40029</v>
      </c>
      <c r="AH142" s="280">
        <v>584817.1064936632</v>
      </c>
    </row>
    <row r="143" spans="1:34" ht="12.75">
      <c r="A143" s="256" t="s">
        <v>287</v>
      </c>
      <c r="D143" s="280">
        <v>584817.1064936632</v>
      </c>
      <c r="E143" s="280"/>
      <c r="F143" s="280"/>
      <c r="G143" s="256">
        <v>475169</v>
      </c>
      <c r="J143" s="256">
        <v>66607</v>
      </c>
      <c r="K143" s="256">
        <v>3373</v>
      </c>
      <c r="L143" s="256">
        <v>652</v>
      </c>
      <c r="M143" s="256">
        <v>2430</v>
      </c>
      <c r="N143" s="256">
        <v>14012</v>
      </c>
      <c r="O143" s="256">
        <v>8210</v>
      </c>
      <c r="P143" s="256">
        <v>8699</v>
      </c>
      <c r="Q143" s="256">
        <v>6126</v>
      </c>
      <c r="R143" s="256">
        <v>10616</v>
      </c>
      <c r="S143" s="256">
        <v>1570</v>
      </c>
      <c r="T143" s="256">
        <v>25502</v>
      </c>
      <c r="U143" s="256">
        <v>25548</v>
      </c>
      <c r="V143" s="256">
        <v>26003</v>
      </c>
      <c r="W143" s="256">
        <v>17654</v>
      </c>
      <c r="X143" s="256">
        <v>222936</v>
      </c>
      <c r="Y143" s="256">
        <v>1260</v>
      </c>
      <c r="Z143" s="256">
        <v>3477</v>
      </c>
      <c r="AA143" s="256">
        <v>863</v>
      </c>
      <c r="AB143" s="256" t="s">
        <v>51</v>
      </c>
      <c r="AC143" s="256">
        <v>41210</v>
      </c>
      <c r="AD143" s="256">
        <v>778</v>
      </c>
      <c r="AE143" s="256">
        <v>15494</v>
      </c>
      <c r="AF143" s="256">
        <v>41210</v>
      </c>
      <c r="AG143" s="256">
        <v>18892</v>
      </c>
      <c r="AH143" s="256">
        <v>475169</v>
      </c>
    </row>
    <row r="144" spans="1:7" ht="12.75">
      <c r="A144" s="256" t="s">
        <v>46</v>
      </c>
      <c r="D144" s="280">
        <v>330078</v>
      </c>
      <c r="E144" s="280"/>
      <c r="F144" s="280"/>
      <c r="G144" s="256">
        <v>222936</v>
      </c>
    </row>
    <row r="145" spans="1:7" ht="12.75">
      <c r="A145" s="256" t="s">
        <v>13</v>
      </c>
      <c r="D145" s="280">
        <v>261363.24307036254</v>
      </c>
      <c r="E145" s="280"/>
      <c r="F145" s="280"/>
      <c r="G145" s="256">
        <v>187033</v>
      </c>
    </row>
    <row r="146" spans="1:7" ht="12.75">
      <c r="A146" s="256" t="s">
        <v>12</v>
      </c>
      <c r="D146" s="280">
        <v>247510</v>
      </c>
      <c r="E146" s="280"/>
      <c r="F146" s="280"/>
      <c r="G146" s="256">
        <v>137085</v>
      </c>
    </row>
    <row r="147" spans="1:7" ht="12.75">
      <c r="A147" s="256" t="s">
        <v>1</v>
      </c>
      <c r="D147" s="280">
        <v>184710</v>
      </c>
      <c r="E147" s="280"/>
      <c r="F147" s="280"/>
      <c r="G147" s="256">
        <v>105764</v>
      </c>
    </row>
    <row r="148" spans="1:7" ht="12.75">
      <c r="A148" s="256" t="s">
        <v>5</v>
      </c>
      <c r="D148" s="281">
        <v>148164</v>
      </c>
      <c r="E148" s="281"/>
      <c r="F148" s="281"/>
      <c r="G148" s="256">
        <v>94401</v>
      </c>
    </row>
    <row r="149" spans="1:7" ht="12.75">
      <c r="A149" s="256" t="s">
        <v>23</v>
      </c>
      <c r="D149" s="280">
        <v>130124</v>
      </c>
      <c r="E149" s="280"/>
      <c r="F149" s="280"/>
      <c r="G149" s="256">
        <v>66607</v>
      </c>
    </row>
    <row r="150" spans="1:7" ht="12.75">
      <c r="A150" s="256" t="s">
        <v>288</v>
      </c>
      <c r="D150" s="282">
        <v>77438</v>
      </c>
      <c r="E150" s="282"/>
      <c r="F150" s="282"/>
      <c r="G150" s="256">
        <v>41210</v>
      </c>
    </row>
    <row r="151" spans="1:7" ht="12.75">
      <c r="A151" s="256" t="s">
        <v>30</v>
      </c>
      <c r="D151" s="280">
        <v>67697.96064965773</v>
      </c>
      <c r="E151" s="280"/>
      <c r="F151" s="280"/>
      <c r="G151" s="256">
        <v>8210</v>
      </c>
    </row>
    <row r="152" spans="1:7" ht="12.75">
      <c r="A152" s="256" t="s">
        <v>177</v>
      </c>
      <c r="D152" s="282">
        <v>53738</v>
      </c>
      <c r="E152" s="282"/>
      <c r="F152" s="282"/>
      <c r="G152" s="256">
        <v>15494</v>
      </c>
    </row>
    <row r="153" spans="1:7" ht="12.75">
      <c r="A153" s="256" t="s">
        <v>39</v>
      </c>
      <c r="D153" s="280">
        <v>51013</v>
      </c>
      <c r="E153" s="280"/>
      <c r="F153" s="280"/>
      <c r="G153" s="256">
        <v>25502</v>
      </c>
    </row>
    <row r="154" spans="1:7" ht="12.75">
      <c r="A154" s="256" t="s">
        <v>21</v>
      </c>
      <c r="D154" s="280">
        <v>48766</v>
      </c>
      <c r="E154" s="280"/>
      <c r="F154" s="280"/>
      <c r="G154" s="256">
        <v>24929</v>
      </c>
    </row>
    <row r="155" spans="1:7" ht="12.75">
      <c r="A155" s="256" t="s">
        <v>3</v>
      </c>
      <c r="D155" s="280">
        <v>47012</v>
      </c>
      <c r="E155" s="280"/>
      <c r="F155" s="280"/>
      <c r="G155" s="256">
        <v>38799</v>
      </c>
    </row>
    <row r="156" spans="1:7" ht="12.75">
      <c r="A156" s="256" t="s">
        <v>41</v>
      </c>
      <c r="D156" s="280">
        <v>41410</v>
      </c>
      <c r="E156" s="280"/>
      <c r="F156" s="280"/>
      <c r="G156" s="256">
        <v>25548</v>
      </c>
    </row>
    <row r="157" spans="1:7" ht="12.75">
      <c r="A157" s="256" t="s">
        <v>27</v>
      </c>
      <c r="D157" s="282">
        <v>40029</v>
      </c>
      <c r="E157" s="282"/>
      <c r="F157" s="282"/>
      <c r="G157" s="256">
        <v>18892</v>
      </c>
    </row>
    <row r="158" spans="1:7" ht="12.75">
      <c r="A158" s="256" t="s">
        <v>42</v>
      </c>
      <c r="D158" s="280">
        <v>39415</v>
      </c>
      <c r="E158" s="280"/>
      <c r="F158" s="280"/>
      <c r="G158" s="256">
        <v>26003</v>
      </c>
    </row>
    <row r="159" spans="1:7" ht="12.75">
      <c r="A159" s="256" t="s">
        <v>2</v>
      </c>
      <c r="D159" s="280">
        <v>39329</v>
      </c>
      <c r="E159" s="280"/>
      <c r="F159" s="280"/>
      <c r="G159" s="256">
        <v>30382</v>
      </c>
    </row>
    <row r="160" spans="1:7" ht="12.75">
      <c r="A160" s="256" t="s">
        <v>29</v>
      </c>
      <c r="D160" s="280">
        <v>36427</v>
      </c>
      <c r="E160" s="280"/>
      <c r="F160" s="280"/>
      <c r="G160" s="256">
        <v>14012</v>
      </c>
    </row>
    <row r="161" spans="1:7" ht="12.75">
      <c r="A161" s="256" t="s">
        <v>7</v>
      </c>
      <c r="D161" s="283">
        <v>36386</v>
      </c>
      <c r="E161" s="283"/>
      <c r="F161" s="283"/>
      <c r="G161" s="256">
        <v>36386</v>
      </c>
    </row>
    <row r="162" spans="1:7" ht="12.75">
      <c r="A162" s="256" t="s">
        <v>127</v>
      </c>
      <c r="D162" s="282">
        <v>27316</v>
      </c>
      <c r="E162" s="282"/>
      <c r="F162" s="282"/>
      <c r="G162" s="256">
        <v>1092</v>
      </c>
    </row>
    <row r="163" spans="1:7" ht="12.75">
      <c r="A163" s="256" t="s">
        <v>194</v>
      </c>
      <c r="D163" s="283">
        <v>26623</v>
      </c>
      <c r="E163" s="283"/>
      <c r="F163" s="283"/>
      <c r="G163" s="256">
        <v>18312</v>
      </c>
    </row>
    <row r="164" spans="1:7" ht="12.75">
      <c r="A164" s="256" t="s">
        <v>286</v>
      </c>
      <c r="D164" s="280">
        <v>22260</v>
      </c>
      <c r="E164" s="280"/>
      <c r="F164" s="280"/>
      <c r="G164" s="256">
        <v>3373</v>
      </c>
    </row>
    <row r="165" spans="1:7" ht="12.75">
      <c r="A165" s="256" t="s">
        <v>24</v>
      </c>
      <c r="D165" s="282">
        <v>21509</v>
      </c>
      <c r="E165" s="282"/>
      <c r="F165" s="282"/>
      <c r="G165" s="256">
        <v>12155</v>
      </c>
    </row>
    <row r="166" spans="1:7" ht="12.75">
      <c r="A166" s="256" t="s">
        <v>8</v>
      </c>
      <c r="D166" s="280">
        <v>21395</v>
      </c>
      <c r="E166" s="280"/>
      <c r="F166" s="280"/>
      <c r="G166" s="256">
        <v>5468</v>
      </c>
    </row>
    <row r="167" spans="1:7" ht="12.75">
      <c r="A167" s="256" t="s">
        <v>9</v>
      </c>
      <c r="D167" s="280">
        <v>19123</v>
      </c>
      <c r="E167" s="280"/>
      <c r="F167" s="280"/>
      <c r="G167" s="256">
        <v>12871</v>
      </c>
    </row>
    <row r="168" spans="1:7" ht="12.75">
      <c r="A168" s="256" t="s">
        <v>45</v>
      </c>
      <c r="D168" s="280">
        <v>19079</v>
      </c>
      <c r="E168" s="280"/>
      <c r="F168" s="280"/>
      <c r="G168" s="256">
        <v>17654</v>
      </c>
    </row>
    <row r="169" spans="1:7" ht="12.75">
      <c r="A169" s="256" t="s">
        <v>130</v>
      </c>
      <c r="D169" s="282">
        <v>17199</v>
      </c>
      <c r="E169" s="282"/>
      <c r="F169" s="282"/>
      <c r="G169" s="256">
        <v>14008</v>
      </c>
    </row>
    <row r="170" spans="1:7" ht="12.75">
      <c r="A170" s="256" t="s">
        <v>36</v>
      </c>
      <c r="D170" s="280">
        <v>17077</v>
      </c>
      <c r="E170" s="280"/>
      <c r="F170" s="280"/>
      <c r="G170" s="256">
        <v>10616</v>
      </c>
    </row>
    <row r="171" spans="1:7" ht="12.75">
      <c r="A171" s="256" t="s">
        <v>14</v>
      </c>
      <c r="D171" s="280">
        <v>16558</v>
      </c>
      <c r="E171" s="280"/>
      <c r="F171" s="280"/>
      <c r="G171" s="256">
        <v>8615</v>
      </c>
    </row>
    <row r="172" spans="1:7" ht="12.75">
      <c r="A172" s="256" t="s">
        <v>93</v>
      </c>
      <c r="D172" s="282">
        <v>15028</v>
      </c>
      <c r="E172" s="282"/>
      <c r="F172" s="282"/>
      <c r="G172" s="256">
        <v>6169</v>
      </c>
    </row>
    <row r="173" spans="1:7" ht="12.75">
      <c r="A173" s="256" t="s">
        <v>15</v>
      </c>
      <c r="D173" s="280">
        <v>14491</v>
      </c>
      <c r="E173" s="280"/>
      <c r="F173" s="280"/>
      <c r="G173" s="256">
        <v>9904</v>
      </c>
    </row>
    <row r="174" spans="1:7" ht="12.75">
      <c r="A174" s="256" t="s">
        <v>31</v>
      </c>
      <c r="D174" s="280">
        <v>14296</v>
      </c>
      <c r="E174" s="280"/>
      <c r="F174" s="280"/>
      <c r="G174" s="256">
        <v>8699</v>
      </c>
    </row>
    <row r="175" spans="1:7" ht="12.75">
      <c r="A175" s="256" t="s">
        <v>169</v>
      </c>
      <c r="D175" s="283">
        <v>12999</v>
      </c>
      <c r="E175" s="283"/>
      <c r="F175" s="283"/>
      <c r="G175" s="256">
        <v>7561</v>
      </c>
    </row>
    <row r="176" spans="1:7" ht="12.75">
      <c r="A176" s="256" t="s">
        <v>19</v>
      </c>
      <c r="D176" s="280">
        <v>12745</v>
      </c>
      <c r="E176" s="280"/>
      <c r="F176" s="280"/>
      <c r="G176" s="256">
        <v>7413</v>
      </c>
    </row>
    <row r="177" spans="1:7" ht="12.75">
      <c r="A177" s="256" t="s">
        <v>294</v>
      </c>
      <c r="D177" s="283">
        <v>12087</v>
      </c>
      <c r="E177" s="283"/>
      <c r="F177" s="283"/>
      <c r="G177" s="256">
        <v>7576</v>
      </c>
    </row>
    <row r="178" spans="1:7" ht="12.75">
      <c r="A178" s="256" t="s">
        <v>35</v>
      </c>
      <c r="D178" s="280">
        <v>11365</v>
      </c>
      <c r="E178" s="280"/>
      <c r="F178" s="280"/>
      <c r="G178" s="256">
        <v>6126</v>
      </c>
    </row>
    <row r="179" spans="1:7" ht="12.75">
      <c r="A179" s="256" t="s">
        <v>292</v>
      </c>
      <c r="D179" s="282">
        <v>10916</v>
      </c>
      <c r="E179" s="282"/>
      <c r="F179" s="282"/>
      <c r="G179" s="256">
        <v>8258</v>
      </c>
    </row>
    <row r="180" spans="1:7" ht="12.75">
      <c r="A180" s="256" t="s">
        <v>78</v>
      </c>
      <c r="D180" s="282">
        <v>9361</v>
      </c>
      <c r="E180" s="282"/>
      <c r="F180" s="282"/>
      <c r="G180" s="256">
        <v>8117</v>
      </c>
    </row>
    <row r="181" spans="1:7" ht="12.75">
      <c r="A181" s="256" t="s">
        <v>11</v>
      </c>
      <c r="D181" s="280">
        <v>8955</v>
      </c>
      <c r="E181" s="280"/>
      <c r="F181" s="280"/>
      <c r="G181" s="256">
        <v>5570</v>
      </c>
    </row>
    <row r="182" spans="1:7" ht="12.75">
      <c r="A182" s="256" t="s">
        <v>164</v>
      </c>
      <c r="D182" s="282">
        <v>8587</v>
      </c>
      <c r="E182" s="282"/>
      <c r="F182" s="282"/>
      <c r="G182" s="256">
        <v>12591</v>
      </c>
    </row>
    <row r="183" spans="1:7" ht="12.75">
      <c r="A183" s="256" t="s">
        <v>17</v>
      </c>
      <c r="D183" s="282">
        <v>7589</v>
      </c>
      <c r="E183" s="282"/>
      <c r="F183" s="282"/>
      <c r="G183" s="256">
        <v>6988</v>
      </c>
    </row>
    <row r="184" spans="1:7" ht="12.75">
      <c r="A184" s="256" t="s">
        <v>147</v>
      </c>
      <c r="D184" s="282">
        <v>6049</v>
      </c>
      <c r="E184" s="282"/>
      <c r="F184" s="282"/>
      <c r="G184" s="256">
        <v>4502</v>
      </c>
    </row>
    <row r="185" spans="1:7" ht="12.75">
      <c r="A185" s="256" t="s">
        <v>56</v>
      </c>
      <c r="D185" s="282">
        <v>5863</v>
      </c>
      <c r="E185" s="282"/>
      <c r="F185" s="282"/>
      <c r="G185" s="256">
        <v>4677</v>
      </c>
    </row>
    <row r="186" spans="1:7" ht="12.75">
      <c r="A186" s="256" t="s">
        <v>94</v>
      </c>
      <c r="D186" s="282">
        <v>5309</v>
      </c>
      <c r="E186" s="282"/>
      <c r="F186" s="282"/>
      <c r="G186" s="256">
        <v>2025</v>
      </c>
    </row>
    <row r="187" spans="1:7" ht="12.75">
      <c r="A187" s="256" t="s">
        <v>290</v>
      </c>
      <c r="D187" s="282">
        <v>4905</v>
      </c>
      <c r="E187" s="282"/>
      <c r="F187" s="282"/>
      <c r="G187" s="256">
        <v>1882</v>
      </c>
    </row>
    <row r="188" spans="1:7" ht="12.75">
      <c r="A188" s="256" t="s">
        <v>34</v>
      </c>
      <c r="D188" s="282">
        <v>4836</v>
      </c>
      <c r="E188" s="282"/>
      <c r="F188" s="282"/>
      <c r="G188" s="256">
        <v>3514</v>
      </c>
    </row>
    <row r="189" spans="1:7" ht="12.75">
      <c r="A189" s="256" t="s">
        <v>60</v>
      </c>
      <c r="D189" s="282">
        <v>4224</v>
      </c>
      <c r="E189" s="282"/>
      <c r="F189" s="282"/>
      <c r="G189" s="256">
        <v>1966</v>
      </c>
    </row>
    <row r="190" spans="1:7" ht="12.75">
      <c r="A190" s="256" t="s">
        <v>106</v>
      </c>
      <c r="D190" s="282">
        <v>4211</v>
      </c>
      <c r="E190" s="282"/>
      <c r="F190" s="282"/>
      <c r="G190" s="256">
        <v>4210</v>
      </c>
    </row>
    <row r="191" spans="1:7" ht="12.75">
      <c r="A191" s="256" t="s">
        <v>43</v>
      </c>
      <c r="D191" s="282">
        <v>4092</v>
      </c>
      <c r="E191" s="282"/>
      <c r="F191" s="282"/>
      <c r="G191" s="256">
        <v>1882</v>
      </c>
    </row>
    <row r="192" spans="1:7" ht="12.75">
      <c r="A192" s="256" t="s">
        <v>121</v>
      </c>
      <c r="D192" s="282">
        <v>3557</v>
      </c>
      <c r="E192" s="282"/>
      <c r="F192" s="282"/>
      <c r="G192" s="256">
        <v>8280</v>
      </c>
    </row>
    <row r="193" spans="1:7" ht="12.75">
      <c r="A193" s="256" t="s">
        <v>68</v>
      </c>
      <c r="D193" s="282">
        <v>3544</v>
      </c>
      <c r="E193" s="282"/>
      <c r="F193" s="282"/>
      <c r="G193" s="256">
        <v>2684</v>
      </c>
    </row>
    <row r="194" spans="1:7" ht="12.75">
      <c r="A194" s="256" t="s">
        <v>92</v>
      </c>
      <c r="D194" s="282">
        <v>3414</v>
      </c>
      <c r="E194" s="282"/>
      <c r="F194" s="282"/>
      <c r="G194" s="256">
        <v>457</v>
      </c>
    </row>
    <row r="195" spans="1:7" ht="12.75">
      <c r="A195" s="256" t="s">
        <v>0</v>
      </c>
      <c r="D195" s="282">
        <v>3255</v>
      </c>
      <c r="E195" s="282"/>
      <c r="F195" s="282"/>
      <c r="G195" s="256">
        <v>3255</v>
      </c>
    </row>
    <row r="196" spans="1:7" ht="12.75">
      <c r="A196" s="256" t="s">
        <v>63</v>
      </c>
      <c r="D196" s="282">
        <v>3098</v>
      </c>
      <c r="E196" s="282"/>
      <c r="F196" s="282"/>
      <c r="G196" s="256">
        <v>1705</v>
      </c>
    </row>
    <row r="197" spans="1:7" ht="12.75">
      <c r="A197" s="256" t="s">
        <v>291</v>
      </c>
      <c r="D197" s="282">
        <v>2641</v>
      </c>
      <c r="E197" s="282"/>
      <c r="F197" s="282"/>
      <c r="G197" s="256">
        <v>1450</v>
      </c>
    </row>
    <row r="198" spans="1:7" ht="12.75">
      <c r="A198" s="256" t="s">
        <v>198</v>
      </c>
      <c r="D198" s="283">
        <v>2472</v>
      </c>
      <c r="E198" s="283"/>
      <c r="F198" s="283"/>
      <c r="G198" s="256">
        <v>209</v>
      </c>
    </row>
    <row r="199" spans="1:7" ht="12.75">
      <c r="A199" s="256" t="s">
        <v>163</v>
      </c>
      <c r="D199" s="282">
        <v>2378</v>
      </c>
      <c r="E199" s="282"/>
      <c r="F199" s="282"/>
      <c r="G199" s="256">
        <v>1617</v>
      </c>
    </row>
    <row r="200" spans="1:7" ht="12.75">
      <c r="A200" s="256" t="s">
        <v>44</v>
      </c>
      <c r="D200" s="282">
        <v>2338</v>
      </c>
      <c r="E200" s="282"/>
      <c r="F200" s="282"/>
      <c r="G200" s="256">
        <v>2756</v>
      </c>
    </row>
    <row r="201" spans="1:7" ht="12.75">
      <c r="A201" s="256" t="s">
        <v>48</v>
      </c>
      <c r="D201" s="283">
        <v>2100</v>
      </c>
      <c r="E201" s="283"/>
      <c r="F201" s="283"/>
      <c r="G201" s="256">
        <v>2100</v>
      </c>
    </row>
    <row r="202" spans="1:7" ht="12.75">
      <c r="A202" s="256" t="s">
        <v>199</v>
      </c>
      <c r="D202" s="283">
        <v>2053</v>
      </c>
      <c r="E202" s="283"/>
      <c r="F202" s="283"/>
      <c r="G202" s="256">
        <v>622</v>
      </c>
    </row>
    <row r="203" spans="1:7" ht="12.75">
      <c r="A203" s="256" t="s">
        <v>6</v>
      </c>
      <c r="D203" s="282">
        <v>1966</v>
      </c>
      <c r="E203" s="282"/>
      <c r="F203" s="282"/>
      <c r="G203" s="256">
        <v>3477</v>
      </c>
    </row>
    <row r="204" spans="1:7" ht="12.75">
      <c r="A204" s="256" t="s">
        <v>144</v>
      </c>
      <c r="D204" s="282">
        <v>1927</v>
      </c>
      <c r="E204" s="282"/>
      <c r="F204" s="282"/>
      <c r="G204" s="256">
        <v>1961</v>
      </c>
    </row>
    <row r="205" spans="1:7" ht="12.75">
      <c r="A205" s="256" t="s">
        <v>28</v>
      </c>
      <c r="D205" s="272">
        <v>1892</v>
      </c>
      <c r="E205" s="272"/>
      <c r="F205" s="272"/>
      <c r="G205" s="256">
        <v>2430</v>
      </c>
    </row>
    <row r="206" spans="1:7" ht="12.75">
      <c r="A206" s="256" t="s">
        <v>207</v>
      </c>
      <c r="D206" s="280">
        <v>1733</v>
      </c>
      <c r="E206" s="280"/>
      <c r="F206" s="280"/>
      <c r="G206" s="256">
        <v>1570</v>
      </c>
    </row>
    <row r="207" spans="1:7" ht="12.75">
      <c r="A207" s="256" t="s">
        <v>129</v>
      </c>
      <c r="D207" s="282">
        <v>1677</v>
      </c>
      <c r="E207" s="282"/>
      <c r="F207" s="282"/>
      <c r="G207" s="256">
        <v>5991</v>
      </c>
    </row>
    <row r="208" spans="1:7" ht="12.75">
      <c r="A208" s="256" t="s">
        <v>82</v>
      </c>
      <c r="D208" s="282">
        <v>1606</v>
      </c>
      <c r="E208" s="282"/>
      <c r="F208" s="282"/>
      <c r="G208" s="256">
        <v>1529</v>
      </c>
    </row>
    <row r="209" spans="1:7" ht="12.75">
      <c r="A209" s="256" t="s">
        <v>90</v>
      </c>
      <c r="D209" s="282">
        <v>1374</v>
      </c>
      <c r="E209" s="282"/>
      <c r="F209" s="282"/>
      <c r="G209" s="256">
        <v>1779</v>
      </c>
    </row>
    <row r="210" spans="1:7" ht="12.75">
      <c r="A210" s="256" t="s">
        <v>188</v>
      </c>
      <c r="D210" s="282">
        <v>1307</v>
      </c>
      <c r="E210" s="282"/>
      <c r="F210" s="282"/>
      <c r="G210" s="256">
        <v>1307</v>
      </c>
    </row>
    <row r="211" spans="1:7" ht="12.75">
      <c r="A211" s="256" t="s">
        <v>170</v>
      </c>
      <c r="D211" s="282">
        <v>1295</v>
      </c>
      <c r="E211" s="282"/>
      <c r="F211" s="282"/>
      <c r="G211" s="256">
        <v>1295</v>
      </c>
    </row>
    <row r="212" spans="1:7" ht="12.75">
      <c r="A212" s="256" t="s">
        <v>140</v>
      </c>
      <c r="D212" s="282">
        <v>1292</v>
      </c>
      <c r="E212" s="282"/>
      <c r="F212" s="282"/>
      <c r="G212" s="256">
        <v>1292</v>
      </c>
    </row>
    <row r="213" spans="1:7" ht="12.75">
      <c r="A213" s="256" t="s">
        <v>137</v>
      </c>
      <c r="D213" s="282">
        <v>1182</v>
      </c>
      <c r="E213" s="282"/>
      <c r="F213" s="282"/>
      <c r="G213" s="256">
        <v>1070</v>
      </c>
    </row>
    <row r="214" spans="1:7" ht="12.75">
      <c r="A214" s="256" t="s">
        <v>73</v>
      </c>
      <c r="D214" s="282">
        <v>1142</v>
      </c>
      <c r="E214" s="282"/>
      <c r="F214" s="282"/>
      <c r="G214" s="256">
        <v>1142</v>
      </c>
    </row>
    <row r="215" spans="1:7" ht="12.75">
      <c r="A215" s="256" t="s">
        <v>26</v>
      </c>
      <c r="D215" s="280">
        <v>1137</v>
      </c>
      <c r="E215" s="280"/>
      <c r="F215" s="280"/>
      <c r="G215" s="256">
        <v>652</v>
      </c>
    </row>
    <row r="216" spans="1:7" ht="12.75">
      <c r="A216" s="256" t="s">
        <v>4</v>
      </c>
      <c r="D216" s="282">
        <v>1117</v>
      </c>
      <c r="E216" s="282"/>
      <c r="F216" s="282"/>
      <c r="G216" s="256">
        <v>1260</v>
      </c>
    </row>
    <row r="217" spans="1:7" ht="12.75">
      <c r="A217" s="256" t="s">
        <v>174</v>
      </c>
      <c r="D217" s="282">
        <v>1089</v>
      </c>
      <c r="E217" s="282"/>
      <c r="F217" s="282"/>
      <c r="G217" s="256">
        <v>778</v>
      </c>
    </row>
    <row r="218" spans="1:7" ht="12.75">
      <c r="A218" s="256" t="s">
        <v>146</v>
      </c>
      <c r="D218" s="282">
        <v>1070</v>
      </c>
      <c r="E218" s="282"/>
      <c r="F218" s="282"/>
      <c r="G218" s="256">
        <v>231</v>
      </c>
    </row>
    <row r="219" spans="1:7" ht="12.75">
      <c r="A219" s="256" t="s">
        <v>186</v>
      </c>
      <c r="D219" s="282">
        <v>1065</v>
      </c>
      <c r="E219" s="282"/>
      <c r="F219" s="282"/>
      <c r="G219" s="256">
        <v>4750</v>
      </c>
    </row>
    <row r="220" spans="1:7" ht="12.75">
      <c r="A220" s="256" t="s">
        <v>103</v>
      </c>
      <c r="D220" s="282">
        <v>1061</v>
      </c>
      <c r="E220" s="282"/>
      <c r="F220" s="282"/>
      <c r="G220" s="256">
        <v>863</v>
      </c>
    </row>
    <row r="221" spans="1:7" ht="12.75">
      <c r="A221" s="256" t="s">
        <v>299</v>
      </c>
      <c r="D221" s="282">
        <v>969</v>
      </c>
      <c r="E221" s="282"/>
      <c r="F221" s="282"/>
      <c r="G221" s="256">
        <v>1262</v>
      </c>
    </row>
    <row r="222" spans="1:7" ht="12.75">
      <c r="A222" s="256" t="s">
        <v>113</v>
      </c>
      <c r="D222" s="282">
        <v>899</v>
      </c>
      <c r="E222" s="282"/>
      <c r="F222" s="282"/>
      <c r="G222" s="256">
        <v>371</v>
      </c>
    </row>
    <row r="223" spans="1:7" ht="12.75">
      <c r="A223" s="256" t="s">
        <v>79</v>
      </c>
      <c r="D223" s="283">
        <v>880</v>
      </c>
      <c r="E223" s="283"/>
      <c r="F223" s="283"/>
      <c r="G223" s="256">
        <v>594</v>
      </c>
    </row>
    <row r="224" spans="1:7" ht="12.75">
      <c r="A224" s="256" t="s">
        <v>135</v>
      </c>
      <c r="D224" s="282">
        <v>857</v>
      </c>
      <c r="E224" s="282"/>
      <c r="F224" s="282"/>
      <c r="G224" s="256">
        <v>539</v>
      </c>
    </row>
    <row r="225" spans="1:7" ht="12.75">
      <c r="A225" s="256" t="s">
        <v>297</v>
      </c>
      <c r="D225" s="282">
        <v>831</v>
      </c>
      <c r="E225" s="282"/>
      <c r="F225" s="282"/>
      <c r="G225" s="256">
        <v>887</v>
      </c>
    </row>
    <row r="226" spans="1:7" ht="12.75">
      <c r="A226" s="256" t="s">
        <v>118</v>
      </c>
      <c r="D226" s="282">
        <v>819</v>
      </c>
      <c r="E226" s="282"/>
      <c r="F226" s="282"/>
      <c r="G226" s="256">
        <v>819</v>
      </c>
    </row>
    <row r="227" spans="1:7" ht="12.75">
      <c r="A227" s="256" t="s">
        <v>22</v>
      </c>
      <c r="D227" s="282">
        <v>797</v>
      </c>
      <c r="E227" s="282"/>
      <c r="F227" s="282"/>
      <c r="G227" s="256">
        <v>797</v>
      </c>
    </row>
    <row r="228" spans="1:7" ht="12.75">
      <c r="A228" s="256" t="s">
        <v>66</v>
      </c>
      <c r="D228" s="282">
        <v>748</v>
      </c>
      <c r="E228" s="282"/>
      <c r="F228" s="282"/>
      <c r="G228" s="256">
        <v>354</v>
      </c>
    </row>
    <row r="229" spans="1:7" ht="12.75">
      <c r="A229" s="256" t="s">
        <v>16</v>
      </c>
      <c r="D229" s="280">
        <v>715</v>
      </c>
      <c r="E229" s="280"/>
      <c r="F229" s="280"/>
      <c r="G229" s="256">
        <v>403</v>
      </c>
    </row>
    <row r="230" spans="1:7" ht="12.75">
      <c r="A230" s="256" t="s">
        <v>65</v>
      </c>
      <c r="D230" s="282">
        <v>672</v>
      </c>
      <c r="E230" s="282"/>
      <c r="F230" s="282"/>
      <c r="G230" s="256">
        <v>1331</v>
      </c>
    </row>
    <row r="231" spans="1:7" ht="12.75">
      <c r="A231" s="256" t="s">
        <v>75</v>
      </c>
      <c r="D231" s="283">
        <v>654</v>
      </c>
      <c r="E231" s="283"/>
      <c r="F231" s="283"/>
      <c r="G231" s="256">
        <v>654</v>
      </c>
    </row>
    <row r="232" spans="1:7" ht="12.75">
      <c r="A232" s="256" t="s">
        <v>100</v>
      </c>
      <c r="D232" s="282">
        <v>621</v>
      </c>
      <c r="E232" s="282"/>
      <c r="F232" s="282"/>
      <c r="G232" s="256">
        <v>562</v>
      </c>
    </row>
    <row r="233" spans="1:7" ht="12.75">
      <c r="A233" s="256" t="s">
        <v>141</v>
      </c>
      <c r="D233" s="282">
        <v>605</v>
      </c>
      <c r="E233" s="282"/>
      <c r="F233" s="282"/>
      <c r="G233" s="256">
        <v>351</v>
      </c>
    </row>
    <row r="234" spans="1:7" ht="12.75">
      <c r="A234" s="256" t="s">
        <v>67</v>
      </c>
      <c r="D234" s="282">
        <v>589</v>
      </c>
      <c r="E234" s="282"/>
      <c r="F234" s="282"/>
      <c r="G234" s="256">
        <v>589</v>
      </c>
    </row>
    <row r="235" spans="1:7" ht="12.75">
      <c r="A235" s="256" t="s">
        <v>134</v>
      </c>
      <c r="D235" s="283">
        <v>573</v>
      </c>
      <c r="E235" s="283"/>
      <c r="F235" s="283"/>
      <c r="G235" s="256">
        <v>412</v>
      </c>
    </row>
    <row r="236" spans="1:7" ht="12.75">
      <c r="A236" s="256" t="s">
        <v>80</v>
      </c>
      <c r="D236" s="282">
        <v>509</v>
      </c>
      <c r="E236" s="282"/>
      <c r="F236" s="282"/>
      <c r="G236" s="256">
        <v>179</v>
      </c>
    </row>
    <row r="237" spans="1:7" ht="12.75">
      <c r="A237" s="256" t="s">
        <v>84</v>
      </c>
      <c r="D237" s="283">
        <v>485</v>
      </c>
      <c r="E237" s="283"/>
      <c r="F237" s="283"/>
      <c r="G237" s="256">
        <v>485</v>
      </c>
    </row>
    <row r="238" spans="1:7" ht="12.75">
      <c r="A238" s="256" t="s">
        <v>55</v>
      </c>
      <c r="D238" s="282">
        <v>483</v>
      </c>
      <c r="E238" s="282"/>
      <c r="F238" s="282"/>
      <c r="G238" s="256">
        <v>678</v>
      </c>
    </row>
    <row r="239" spans="1:7" ht="12.75">
      <c r="A239" s="256" t="s">
        <v>18</v>
      </c>
      <c r="D239" s="282">
        <v>432</v>
      </c>
      <c r="E239" s="282"/>
      <c r="F239" s="282"/>
      <c r="G239" s="256">
        <v>325</v>
      </c>
    </row>
    <row r="240" spans="1:7" ht="12.75">
      <c r="A240" s="256" t="s">
        <v>107</v>
      </c>
      <c r="D240" s="282">
        <v>422</v>
      </c>
      <c r="E240" s="282"/>
      <c r="F240" s="282"/>
      <c r="G240" s="256">
        <v>422</v>
      </c>
    </row>
    <row r="241" spans="1:7" ht="12.75">
      <c r="A241" s="256" t="s">
        <v>160</v>
      </c>
      <c r="D241" s="282">
        <v>389</v>
      </c>
      <c r="E241" s="282"/>
      <c r="F241" s="282"/>
      <c r="G241" s="256">
        <v>389</v>
      </c>
    </row>
    <row r="242" spans="1:7" ht="12.75">
      <c r="A242" s="256" t="s">
        <v>162</v>
      </c>
      <c r="D242" s="282">
        <v>321</v>
      </c>
      <c r="E242" s="282"/>
      <c r="F242" s="282"/>
      <c r="G242" s="256">
        <v>321</v>
      </c>
    </row>
    <row r="243" spans="1:7" ht="12.75">
      <c r="A243" s="256" t="s">
        <v>298</v>
      </c>
      <c r="D243" s="282">
        <v>275</v>
      </c>
      <c r="E243" s="282"/>
      <c r="F243" s="282"/>
      <c r="G243" s="256">
        <v>396</v>
      </c>
    </row>
    <row r="244" spans="1:7" ht="12.75">
      <c r="A244" s="256" t="s">
        <v>295</v>
      </c>
      <c r="D244" s="282">
        <v>272</v>
      </c>
      <c r="E244" s="282"/>
      <c r="F244" s="282"/>
      <c r="G244" s="256">
        <v>240</v>
      </c>
    </row>
    <row r="245" spans="1:7" ht="12.75">
      <c r="A245" s="256" t="s">
        <v>159</v>
      </c>
      <c r="D245" s="283">
        <v>210</v>
      </c>
      <c r="E245" s="283"/>
      <c r="F245" s="283"/>
      <c r="G245" s="256">
        <v>210</v>
      </c>
    </row>
    <row r="246" spans="1:7" ht="12.75">
      <c r="A246" s="256" t="s">
        <v>247</v>
      </c>
      <c r="D246" s="282">
        <v>200</v>
      </c>
      <c r="E246" s="282"/>
      <c r="F246" s="282"/>
      <c r="G246" s="256">
        <v>143</v>
      </c>
    </row>
    <row r="247" spans="1:7" ht="12.75">
      <c r="A247" s="256" t="s">
        <v>150</v>
      </c>
      <c r="D247" s="282">
        <v>189</v>
      </c>
      <c r="E247" s="282"/>
      <c r="F247" s="282"/>
      <c r="G247" s="256">
        <v>931</v>
      </c>
    </row>
    <row r="248" spans="1:7" ht="12.75">
      <c r="A248" s="256" t="s">
        <v>142</v>
      </c>
      <c r="D248" s="282">
        <v>182</v>
      </c>
      <c r="E248" s="282"/>
      <c r="F248" s="282"/>
      <c r="G248" s="256">
        <v>310</v>
      </c>
    </row>
    <row r="249" spans="1:7" ht="12.75">
      <c r="A249" s="256" t="s">
        <v>293</v>
      </c>
      <c r="D249" s="282">
        <v>172</v>
      </c>
      <c r="E249" s="282"/>
      <c r="F249" s="282"/>
      <c r="G249" s="256">
        <v>75</v>
      </c>
    </row>
    <row r="250" spans="1:7" ht="12.75">
      <c r="A250" s="256" t="s">
        <v>61</v>
      </c>
      <c r="D250" s="282">
        <v>169</v>
      </c>
      <c r="E250" s="282"/>
      <c r="F250" s="282"/>
      <c r="G250" s="256">
        <v>91</v>
      </c>
    </row>
    <row r="251" spans="1:7" ht="12.75">
      <c r="A251" s="256" t="s">
        <v>154</v>
      </c>
      <c r="D251" s="282">
        <v>167</v>
      </c>
      <c r="E251" s="282"/>
      <c r="F251" s="282"/>
      <c r="G251" s="256">
        <v>135</v>
      </c>
    </row>
    <row r="252" spans="1:7" ht="12.75">
      <c r="A252" s="256" t="s">
        <v>289</v>
      </c>
      <c r="D252" s="282">
        <v>150</v>
      </c>
      <c r="E252" s="282"/>
      <c r="F252" s="282"/>
      <c r="G252" s="256">
        <v>78</v>
      </c>
    </row>
    <row r="253" spans="1:7" ht="12.75">
      <c r="A253" s="256" t="s">
        <v>197</v>
      </c>
      <c r="D253" s="283">
        <v>148</v>
      </c>
      <c r="E253" s="283"/>
      <c r="F253" s="283"/>
      <c r="G253" s="256">
        <v>148</v>
      </c>
    </row>
    <row r="254" spans="1:7" ht="12.75">
      <c r="A254" s="256" t="s">
        <v>109</v>
      </c>
      <c r="D254" s="282">
        <v>144</v>
      </c>
      <c r="E254" s="282"/>
      <c r="F254" s="282"/>
      <c r="G254" s="256">
        <v>203</v>
      </c>
    </row>
    <row r="255" spans="1:7" ht="12.75">
      <c r="A255" s="256" t="s">
        <v>166</v>
      </c>
      <c r="D255" s="282">
        <v>132</v>
      </c>
      <c r="E255" s="282"/>
      <c r="F255" s="282"/>
      <c r="G255" s="256">
        <v>132</v>
      </c>
    </row>
    <row r="256" spans="1:7" ht="12.75">
      <c r="A256" s="256" t="s">
        <v>184</v>
      </c>
      <c r="D256" s="282">
        <v>122</v>
      </c>
      <c r="E256" s="282"/>
      <c r="F256" s="282"/>
      <c r="G256" s="256">
        <v>124</v>
      </c>
    </row>
    <row r="257" spans="1:7" ht="12.75">
      <c r="A257" s="256" t="s">
        <v>309</v>
      </c>
      <c r="D257" s="283">
        <v>93</v>
      </c>
      <c r="E257" s="283"/>
      <c r="F257" s="283"/>
      <c r="G257" s="256" t="s">
        <v>53</v>
      </c>
    </row>
    <row r="258" spans="1:7" ht="12.75">
      <c r="A258" s="256" t="s">
        <v>165</v>
      </c>
      <c r="D258" s="282">
        <v>92</v>
      </c>
      <c r="E258" s="282"/>
      <c r="F258" s="282"/>
      <c r="G258" s="256">
        <v>65</v>
      </c>
    </row>
    <row r="259" spans="1:7" ht="12.75">
      <c r="A259" s="256" t="s">
        <v>143</v>
      </c>
      <c r="D259" s="282">
        <v>75</v>
      </c>
      <c r="E259" s="282"/>
      <c r="F259" s="282"/>
      <c r="G259" s="256">
        <v>75</v>
      </c>
    </row>
    <row r="260" spans="1:7" ht="12.75">
      <c r="A260" s="256" t="s">
        <v>81</v>
      </c>
      <c r="D260" s="282">
        <v>68</v>
      </c>
      <c r="E260" s="282"/>
      <c r="F260" s="282"/>
      <c r="G260" s="256">
        <v>20</v>
      </c>
    </row>
    <row r="261" spans="1:7" ht="12.75">
      <c r="A261" s="256" t="s">
        <v>102</v>
      </c>
      <c r="D261" s="282">
        <v>53</v>
      </c>
      <c r="E261" s="282"/>
      <c r="F261" s="282"/>
      <c r="G261" s="256">
        <v>53</v>
      </c>
    </row>
    <row r="262" spans="1:7" ht="12.75">
      <c r="A262" s="256" t="s">
        <v>131</v>
      </c>
      <c r="D262" s="282">
        <v>53</v>
      </c>
      <c r="E262" s="282"/>
      <c r="F262" s="282"/>
      <c r="G262" s="256">
        <v>985</v>
      </c>
    </row>
    <row r="263" spans="1:7" ht="12.75">
      <c r="A263" s="256" t="s">
        <v>88</v>
      </c>
      <c r="D263" s="282">
        <v>52</v>
      </c>
      <c r="E263" s="282"/>
      <c r="F263" s="282"/>
      <c r="G263" s="256">
        <v>51</v>
      </c>
    </row>
    <row r="264" spans="1:7" ht="12.75">
      <c r="A264" s="256" t="s">
        <v>58</v>
      </c>
      <c r="D264" s="282">
        <v>50</v>
      </c>
      <c r="E264" s="282"/>
      <c r="F264" s="282"/>
      <c r="G264" s="256">
        <v>50</v>
      </c>
    </row>
    <row r="265" spans="1:7" ht="12.75">
      <c r="A265" s="256" t="s">
        <v>115</v>
      </c>
      <c r="D265" s="283">
        <v>43</v>
      </c>
      <c r="E265" s="283"/>
      <c r="F265" s="283"/>
      <c r="G265" s="256" t="s">
        <v>53</v>
      </c>
    </row>
    <row r="266" spans="1:7" ht="12.75">
      <c r="A266" s="256" t="s">
        <v>57</v>
      </c>
      <c r="D266" s="282">
        <v>31</v>
      </c>
      <c r="E266" s="282"/>
      <c r="F266" s="282"/>
      <c r="G266" s="256">
        <v>27</v>
      </c>
    </row>
    <row r="267" spans="1:7" ht="12.75">
      <c r="A267" s="256" t="s">
        <v>253</v>
      </c>
      <c r="D267" s="282">
        <v>11</v>
      </c>
      <c r="E267" s="282"/>
      <c r="F267" s="282"/>
      <c r="G267" s="256">
        <v>11</v>
      </c>
    </row>
  </sheetData>
  <sheetProtection/>
  <mergeCells count="1">
    <mergeCell ref="A7:H7"/>
  </mergeCells>
  <hyperlinks>
    <hyperlink ref="A1" r:id="rId1" display="http://www.sourceoecd.org/9789264055988"/>
  </hyperlinks>
  <printOptions/>
  <pageMargins left="0.7" right="0.7" top="0.75" bottom="0.75" header="0.3" footer="0.3"/>
  <pageSetup horizontalDpi="600" verticalDpi="600" orientation="portrait" paperSize="9" r:id="rId4"/>
  <legacyDrawing r:id="rId3"/>
</worksheet>
</file>

<file path=xl/worksheets/sheet11.xml><?xml version="1.0" encoding="utf-8"?>
<worksheet xmlns="http://schemas.openxmlformats.org/spreadsheetml/2006/main" xmlns:r="http://schemas.openxmlformats.org/officeDocument/2006/relationships">
  <sheetPr codeName="Sheet18"/>
  <dimension ref="A1:R34"/>
  <sheetViews>
    <sheetView zoomScalePageLayoutView="0" workbookViewId="0" topLeftCell="A7">
      <selection activeCell="E29" sqref="E29"/>
    </sheetView>
  </sheetViews>
  <sheetFormatPr defaultColWidth="9.140625" defaultRowHeight="12.75"/>
  <cols>
    <col min="1" max="6" width="20.57421875" style="223" customWidth="1"/>
    <col min="7" max="7" width="30.28125" style="223" customWidth="1"/>
    <col min="8" max="10" width="0" style="223" hidden="1" customWidth="1"/>
    <col min="11" max="16384" width="9.140625" style="223" customWidth="1"/>
  </cols>
  <sheetData>
    <row r="1" ht="12.75">
      <c r="A1" s="402" t="s">
        <v>488</v>
      </c>
    </row>
    <row r="2" spans="1:2" ht="12.75">
      <c r="A2" s="415" t="s">
        <v>489</v>
      </c>
      <c r="B2" s="223" t="s">
        <v>374</v>
      </c>
    </row>
    <row r="3" ht="12.75">
      <c r="A3" s="415" t="s">
        <v>490</v>
      </c>
    </row>
    <row r="4" ht="12.75" customHeight="1">
      <c r="A4" s="222" t="s">
        <v>456</v>
      </c>
    </row>
    <row r="5" ht="12.75">
      <c r="A5" s="348" t="s">
        <v>371</v>
      </c>
    </row>
    <row r="7" spans="1:8" ht="32.25" customHeight="1">
      <c r="A7" s="499" t="s">
        <v>399</v>
      </c>
      <c r="B7" s="499"/>
      <c r="C7" s="499"/>
      <c r="D7" s="499"/>
      <c r="E7" s="499"/>
      <c r="F7" s="499"/>
      <c r="G7" s="499"/>
      <c r="H7" s="499"/>
    </row>
    <row r="8" ht="15" customHeight="1">
      <c r="A8" s="350" t="s">
        <v>467</v>
      </c>
    </row>
    <row r="9" spans="1:6" ht="56.25" customHeight="1">
      <c r="A9" s="500" t="s">
        <v>466</v>
      </c>
      <c r="B9" s="500"/>
      <c r="C9" s="500"/>
      <c r="D9" s="500"/>
      <c r="E9" s="500"/>
      <c r="F9" s="500"/>
    </row>
    <row r="10" spans="9:18" ht="12.75">
      <c r="I10" s="342"/>
      <c r="J10" s="342"/>
      <c r="K10" s="342"/>
      <c r="L10" s="342"/>
      <c r="M10" s="342"/>
      <c r="N10" s="342"/>
      <c r="O10" s="342"/>
      <c r="P10" s="342"/>
      <c r="Q10" s="342"/>
      <c r="R10" s="342"/>
    </row>
    <row r="11" spans="1:18" ht="22.5">
      <c r="A11" s="225" t="s">
        <v>263</v>
      </c>
      <c r="B11" s="345" t="s">
        <v>324</v>
      </c>
      <c r="C11" s="227" t="s">
        <v>368</v>
      </c>
      <c r="D11" s="228">
        <v>2000</v>
      </c>
      <c r="E11" s="228">
        <v>2008</v>
      </c>
      <c r="F11" s="229" t="s">
        <v>358</v>
      </c>
      <c r="G11" s="340" t="s">
        <v>359</v>
      </c>
      <c r="I11" s="343"/>
      <c r="J11" s="344"/>
      <c r="K11" s="344"/>
      <c r="L11" s="344"/>
      <c r="M11" s="344"/>
      <c r="N11" s="344"/>
      <c r="O11" s="344"/>
      <c r="P11" s="344"/>
      <c r="Q11" s="344"/>
      <c r="R11" s="344"/>
    </row>
    <row r="12" spans="1:10" ht="12.75">
      <c r="A12" s="230" t="s">
        <v>47</v>
      </c>
      <c r="B12" s="231" t="s">
        <v>350</v>
      </c>
      <c r="C12" s="326" t="str">
        <f>" "&amp;CHAR(185)</f>
        <v> ¹</v>
      </c>
      <c r="D12" s="122">
        <f>'T_C2.7 (web)'!AF266</f>
        <v>24.11391319439863</v>
      </c>
      <c r="E12" s="122">
        <f>'T_C2.7 (web)'!AF265</f>
        <v>18.679534427636185</v>
      </c>
      <c r="F12" s="117" t="str">
        <f aca="true" t="shared" si="0" ref="F12:F32">A12&amp;C12</f>
        <v>United States ¹</v>
      </c>
      <c r="G12" s="232" t="str">
        <f aca="true" t="shared" si="1" ref="G12:G32">B12&amp;C12</f>
        <v>États-Unis ¹</v>
      </c>
      <c r="H12" s="233">
        <f>D12-E12</f>
        <v>5.434378766762446</v>
      </c>
      <c r="I12" s="233">
        <f aca="true" t="shared" si="2" ref="I12:I32">IF(D12-E12&gt;0.1,D12-E12,"")</f>
        <v>5.434378766762446</v>
      </c>
      <c r="J12" s="223">
        <f>IF(D12-E12&lt;-0.5,D12-E12,"")</f>
      </c>
    </row>
    <row r="13" spans="1:10" ht="12.75">
      <c r="A13" s="230" t="s">
        <v>46</v>
      </c>
      <c r="B13" s="231" t="s">
        <v>349</v>
      </c>
      <c r="C13" s="326" t="str">
        <f>" "&amp;CHAR(185)</f>
        <v> ¹</v>
      </c>
      <c r="D13" s="122">
        <f>'T_C2.7 (web)'!AE266</f>
        <v>11.3135733852723</v>
      </c>
      <c r="E13" s="122">
        <f>'T_C2.7 (web)'!AE265</f>
        <v>10.046687657468787</v>
      </c>
      <c r="F13" s="117" t="str">
        <f t="shared" si="0"/>
        <v>United Kingdom ¹</v>
      </c>
      <c r="G13" s="232" t="str">
        <f t="shared" si="1"/>
        <v>Royaume-Uni ¹</v>
      </c>
      <c r="H13" s="233">
        <f aca="true" t="shared" si="3" ref="H13:H32">D13-E13</f>
        <v>1.266885727803512</v>
      </c>
      <c r="I13" s="233">
        <f t="shared" si="2"/>
        <v>1.266885727803512</v>
      </c>
      <c r="J13" s="223">
        <f aca="true" t="shared" si="4" ref="J13:J32">IF(D13-E13&lt;-0.5,D13-E13,"")</f>
      </c>
    </row>
    <row r="14" spans="1:10" ht="12.75">
      <c r="A14" s="230" t="s">
        <v>13</v>
      </c>
      <c r="B14" s="231" t="s">
        <v>331</v>
      </c>
      <c r="C14" s="326"/>
      <c r="D14" s="122">
        <f>'T_C2.7 (web)'!K266</f>
        <v>9.491565162053835</v>
      </c>
      <c r="E14" s="122">
        <f>'T_C2.7 (web)'!K265</f>
        <v>7.344171830559617</v>
      </c>
      <c r="F14" s="117" t="str">
        <f t="shared" si="0"/>
        <v>Germany</v>
      </c>
      <c r="G14" s="232" t="str">
        <f t="shared" si="1"/>
        <v>Allemagne</v>
      </c>
      <c r="H14" s="233">
        <f t="shared" si="3"/>
        <v>2.147393331494218</v>
      </c>
      <c r="I14" s="233">
        <f t="shared" si="2"/>
        <v>2.147393331494218</v>
      </c>
      <c r="J14" s="223">
        <f t="shared" si="4"/>
      </c>
    </row>
    <row r="15" spans="1:10" ht="12.75">
      <c r="A15" s="230" t="s">
        <v>12</v>
      </c>
      <c r="B15" s="231" t="s">
        <v>12</v>
      </c>
      <c r="C15" s="326"/>
      <c r="D15" s="122">
        <f>'T_C2.7 (web)'!J266</f>
        <v>6.95680019162474</v>
      </c>
      <c r="E15" s="122">
        <f>'T_C2.7 (web)'!J265</f>
        <v>7.281762159715282</v>
      </c>
      <c r="F15" s="117" t="str">
        <f t="shared" si="0"/>
        <v>France</v>
      </c>
      <c r="G15" s="232" t="str">
        <f t="shared" si="1"/>
        <v>France</v>
      </c>
      <c r="H15" s="233">
        <f t="shared" si="3"/>
        <v>-0.324961968090542</v>
      </c>
      <c r="I15" s="233">
        <f t="shared" si="2"/>
      </c>
      <c r="J15" s="223">
        <f t="shared" si="4"/>
      </c>
    </row>
    <row r="16" spans="1:10" ht="12.75">
      <c r="A16" s="230" t="s">
        <v>1</v>
      </c>
      <c r="B16" s="231" t="s">
        <v>325</v>
      </c>
      <c r="C16" s="326" t="str">
        <f>" "&amp;CHAR(185)</f>
        <v> ¹</v>
      </c>
      <c r="D16" s="122">
        <f>'T_C2.7 (web)'!B266</f>
        <v>5.367319659094715</v>
      </c>
      <c r="E16" s="122">
        <f>'T_C2.7 (web)'!B265</f>
        <v>6.898853151160609</v>
      </c>
      <c r="F16" s="117" t="str">
        <f t="shared" si="0"/>
        <v>Australia ¹</v>
      </c>
      <c r="G16" s="232" t="str">
        <f t="shared" si="1"/>
        <v>Australie ¹</v>
      </c>
      <c r="H16" s="233">
        <f t="shared" si="3"/>
        <v>-1.5315334920658943</v>
      </c>
      <c r="I16" s="233">
        <f t="shared" si="2"/>
      </c>
      <c r="J16" s="223">
        <f t="shared" si="4"/>
        <v>-1.5315334920658943</v>
      </c>
    </row>
    <row r="17" spans="1:10" ht="12.75">
      <c r="A17" s="234" t="s">
        <v>5</v>
      </c>
      <c r="B17" s="235" t="s">
        <v>5</v>
      </c>
      <c r="C17" s="326" t="str">
        <f>" "&amp;CHAR(178)</f>
        <v> ²</v>
      </c>
      <c r="D17" s="122">
        <f>'T_C2.7 (web)'!E266</f>
        <v>4.7906692554952555</v>
      </c>
      <c r="E17" s="122">
        <f>'T_C2.7 (web)'!E265</f>
        <v>5.54574540031499</v>
      </c>
      <c r="F17" s="117" t="str">
        <f t="shared" si="0"/>
        <v>Canada ²</v>
      </c>
      <c r="G17" s="232" t="str">
        <f t="shared" si="1"/>
        <v>Canada ²</v>
      </c>
      <c r="H17" s="233">
        <f t="shared" si="3"/>
        <v>-0.7550761448197347</v>
      </c>
      <c r="I17" s="233">
        <f t="shared" si="2"/>
      </c>
      <c r="J17" s="223">
        <f t="shared" si="4"/>
        <v>-0.7550761448197347</v>
      </c>
    </row>
    <row r="18" spans="1:10" ht="12.75">
      <c r="A18" s="234" t="s">
        <v>37</v>
      </c>
      <c r="B18" s="235" t="s">
        <v>355</v>
      </c>
      <c r="C18" s="327"/>
      <c r="D18" s="122">
        <f>'T_C2.7 (web)'!AL266</f>
        <v>2.09132827002849</v>
      </c>
      <c r="E18" s="122">
        <f>'T_C2.7 (web)'!AL265</f>
        <v>4.286540868128292</v>
      </c>
      <c r="F18" s="117" t="str">
        <f t="shared" si="0"/>
        <v>Russian Federation</v>
      </c>
      <c r="G18" s="232" t="str">
        <f t="shared" si="1"/>
        <v>Fédération de Russie</v>
      </c>
      <c r="H18" s="233">
        <f t="shared" si="3"/>
        <v>-2.1952125980998023</v>
      </c>
      <c r="I18" s="233">
        <f t="shared" si="2"/>
      </c>
      <c r="J18" s="223">
        <f t="shared" si="4"/>
        <v>-2.1952125980998023</v>
      </c>
    </row>
    <row r="19" spans="1:10" ht="12.75">
      <c r="A19" s="230" t="s">
        <v>23</v>
      </c>
      <c r="B19" s="231" t="s">
        <v>337</v>
      </c>
      <c r="C19" s="326"/>
      <c r="D19" s="122">
        <f>'T_C2.7 (web)'!Q266</f>
        <v>3.3801771919870816</v>
      </c>
      <c r="E19" s="122">
        <f>'T_C2.7 (web)'!Q265</f>
        <v>3.7859563623738635</v>
      </c>
      <c r="F19" s="117" t="str">
        <f t="shared" si="0"/>
        <v>Japan</v>
      </c>
      <c r="G19" s="232" t="str">
        <f t="shared" si="1"/>
        <v>Japon</v>
      </c>
      <c r="H19" s="233">
        <f t="shared" si="3"/>
        <v>-0.4057791703867819</v>
      </c>
      <c r="I19" s="233">
        <f t="shared" si="2"/>
      </c>
      <c r="J19" s="223">
        <f t="shared" si="4"/>
      </c>
    </row>
    <row r="20" spans="1:10" ht="12.75">
      <c r="A20" s="230" t="s">
        <v>21</v>
      </c>
      <c r="B20" s="231" t="s">
        <v>336</v>
      </c>
      <c r="C20" s="328"/>
      <c r="D20" s="122">
        <f>'T_C2.7 (web)'!P266</f>
        <v>1.2650988217311387</v>
      </c>
      <c r="E20" s="122">
        <f>'T_C2.7 (web)'!P265</f>
        <v>2.04221129138764</v>
      </c>
      <c r="F20" s="117" t="str">
        <f t="shared" si="0"/>
        <v>Italy</v>
      </c>
      <c r="G20" s="232" t="str">
        <f t="shared" si="1"/>
        <v>Italie</v>
      </c>
      <c r="H20" s="233">
        <f t="shared" si="3"/>
        <v>-0.777112469656501</v>
      </c>
      <c r="I20" s="233">
        <f t="shared" si="2"/>
      </c>
      <c r="J20" s="223">
        <f t="shared" si="4"/>
        <v>-0.777112469656501</v>
      </c>
    </row>
    <row r="21" spans="1:10" ht="12.75">
      <c r="A21" s="230" t="s">
        <v>39</v>
      </c>
      <c r="B21" s="231" t="s">
        <v>345</v>
      </c>
      <c r="C21" s="328"/>
      <c r="D21" s="122">
        <f>'T_C2.7 (web)'!AA266</f>
        <v>1.2941774700865458</v>
      </c>
      <c r="E21" s="122">
        <f>'T_C2.7 (web)'!AA265</f>
        <v>1.9414961416490581</v>
      </c>
      <c r="F21" s="117" t="str">
        <f t="shared" si="0"/>
        <v>Spain</v>
      </c>
      <c r="G21" s="232" t="str">
        <f t="shared" si="1"/>
        <v>Espagne</v>
      </c>
      <c r="H21" s="233">
        <f t="shared" si="3"/>
        <v>-0.6473186715625123</v>
      </c>
      <c r="I21" s="233">
        <f t="shared" si="2"/>
      </c>
      <c r="J21" s="223">
        <f t="shared" si="4"/>
        <v>-0.6473186715625123</v>
      </c>
    </row>
    <row r="22" spans="1:10" ht="12.75">
      <c r="A22" s="230" t="s">
        <v>177</v>
      </c>
      <c r="B22" s="231" t="s">
        <v>367</v>
      </c>
      <c r="C22" s="328"/>
      <c r="D22" s="122">
        <f>'T_C2.7 (web)'!C278</f>
        <v>2.514990902092325</v>
      </c>
      <c r="E22" s="122">
        <f>'T_C2.7 (web)'!B278</f>
        <v>1.902960505576134</v>
      </c>
      <c r="F22" s="117" t="str">
        <f t="shared" si="0"/>
        <v>South Africa</v>
      </c>
      <c r="G22" s="232" t="str">
        <f t="shared" si="1"/>
        <v>Afrique du Sud</v>
      </c>
      <c r="H22" s="233">
        <f t="shared" si="3"/>
        <v>0.6120303965161908</v>
      </c>
      <c r="I22" s="233">
        <f t="shared" si="2"/>
        <v>0.6120303965161908</v>
      </c>
      <c r="J22" s="223">
        <f t="shared" si="4"/>
      </c>
    </row>
    <row r="23" spans="1:10" ht="12.75">
      <c r="A23" s="230" t="s">
        <v>30</v>
      </c>
      <c r="B23" s="231" t="s">
        <v>341</v>
      </c>
      <c r="C23" s="326"/>
      <c r="D23" s="122">
        <f>'T_C2.7 (web)'!V266</f>
        <v>0.4166417155286072</v>
      </c>
      <c r="E23" s="122">
        <f>'T_C2.7 (web)'!V265</f>
        <v>1.7838534483108273</v>
      </c>
      <c r="F23" s="117" t="str">
        <f t="shared" si="0"/>
        <v>New Zealand</v>
      </c>
      <c r="G23" s="232" t="str">
        <f t="shared" si="1"/>
        <v>Nouvelle-Zélande</v>
      </c>
      <c r="H23" s="233">
        <f t="shared" si="3"/>
        <v>-1.36721173278222</v>
      </c>
      <c r="I23" s="233">
        <f t="shared" si="2"/>
      </c>
      <c r="J23" s="223">
        <f t="shared" si="4"/>
        <v>-1.36721173278222</v>
      </c>
    </row>
    <row r="24" spans="1:10" ht="12.75">
      <c r="A24" s="230" t="s">
        <v>2</v>
      </c>
      <c r="B24" s="231" t="s">
        <v>326</v>
      </c>
      <c r="C24" s="328"/>
      <c r="D24" s="122">
        <f>'T_C2.7 (web)'!C266</f>
        <v>1.541828087842892</v>
      </c>
      <c r="E24" s="122">
        <f>'T_C2.7 (web)'!C265</f>
        <v>1.5972115575374934</v>
      </c>
      <c r="F24" s="117" t="str">
        <f t="shared" si="0"/>
        <v>Austria</v>
      </c>
      <c r="G24" s="232" t="str">
        <f t="shared" si="1"/>
        <v>Autriche</v>
      </c>
      <c r="H24" s="233">
        <f t="shared" si="3"/>
        <v>-0.055383469694601395</v>
      </c>
      <c r="I24" s="233">
        <f t="shared" si="2"/>
      </c>
      <c r="J24" s="223">
        <f t="shared" si="4"/>
      </c>
    </row>
    <row r="25" spans="1:10" ht="12.75">
      <c r="A25" s="230" t="s">
        <v>7</v>
      </c>
      <c r="B25" s="231" t="s">
        <v>363</v>
      </c>
      <c r="C25" s="328"/>
      <c r="D25" s="122">
        <f>'T_C2.7 (web)'!C277</f>
        <v>2.01667053713404</v>
      </c>
      <c r="E25" s="122">
        <f>'T_C2.7 (web)'!B277</f>
        <v>1.5184056388530227</v>
      </c>
      <c r="F25" s="117" t="str">
        <f t="shared" si="0"/>
        <v>China</v>
      </c>
      <c r="G25" s="232" t="str">
        <f t="shared" si="1"/>
        <v>Chine</v>
      </c>
      <c r="H25" s="233">
        <f t="shared" si="3"/>
        <v>0.49826489828101717</v>
      </c>
      <c r="I25" s="233">
        <f t="shared" si="2"/>
        <v>0.49826489828101717</v>
      </c>
      <c r="J25" s="223">
        <f t="shared" si="4"/>
      </c>
    </row>
    <row r="26" spans="1:10" ht="12.75">
      <c r="A26" s="230" t="s">
        <v>42</v>
      </c>
      <c r="B26" s="231" t="s">
        <v>347</v>
      </c>
      <c r="C26" s="328"/>
      <c r="D26" s="122">
        <f>'T_C2.7 (web)'!AC266</f>
        <v>1.3196022568684986</v>
      </c>
      <c r="E26" s="122">
        <f>'T_C2.7 (web)'!AC265</f>
        <v>1.3634982686467971</v>
      </c>
      <c r="F26" s="117" t="str">
        <f t="shared" si="0"/>
        <v>Switzerland</v>
      </c>
      <c r="G26" s="232" t="str">
        <f t="shared" si="1"/>
        <v>Suisse</v>
      </c>
      <c r="H26" s="233">
        <f t="shared" si="3"/>
        <v>-0.043896011778298494</v>
      </c>
      <c r="I26" s="233">
        <f t="shared" si="2"/>
      </c>
      <c r="J26" s="223">
        <f t="shared" si="4"/>
      </c>
    </row>
    <row r="27" spans="1:10" ht="12.75">
      <c r="A27" s="230" t="s">
        <v>3</v>
      </c>
      <c r="B27" s="231" t="s">
        <v>327</v>
      </c>
      <c r="C27" s="328"/>
      <c r="D27" s="122">
        <f>'T_C2.7 (web)'!D266</f>
        <v>1.9689746553951804</v>
      </c>
      <c r="E27" s="122">
        <f>'T_C2.7 (web)'!D265</f>
        <v>1.2707996499833387</v>
      </c>
      <c r="F27" s="117" t="str">
        <f t="shared" si="0"/>
        <v>Belgium</v>
      </c>
      <c r="G27" s="232" t="str">
        <f t="shared" si="1"/>
        <v>Belgique</v>
      </c>
      <c r="H27" s="233">
        <f t="shared" si="3"/>
        <v>0.6981750054118416</v>
      </c>
      <c r="I27" s="233">
        <f t="shared" si="2"/>
        <v>0.6981750054118416</v>
      </c>
      <c r="J27" s="223">
        <f t="shared" si="4"/>
      </c>
    </row>
    <row r="28" spans="1:10" ht="12.75">
      <c r="A28" s="230" t="s">
        <v>29</v>
      </c>
      <c r="B28" s="231" t="s">
        <v>340</v>
      </c>
      <c r="C28" s="328"/>
      <c r="D28" s="122">
        <f>'T_C2.7 (web)'!U266</f>
        <v>0.711082060656132</v>
      </c>
      <c r="E28" s="122">
        <f>'T_C2.7 (web)'!U265</f>
        <v>1.2202775567524315</v>
      </c>
      <c r="F28" s="117" t="str">
        <f t="shared" si="0"/>
        <v>Netherlands</v>
      </c>
      <c r="G28" s="232" t="str">
        <f t="shared" si="1"/>
        <v>Pays-Bas</v>
      </c>
      <c r="H28" s="233">
        <f t="shared" si="3"/>
        <v>-0.5091954960962995</v>
      </c>
      <c r="I28" s="233">
        <f t="shared" si="2"/>
      </c>
      <c r="J28" s="223">
        <f t="shared" si="4"/>
        <v>-0.5091954960962995</v>
      </c>
    </row>
    <row r="29" spans="1:10" ht="12.75">
      <c r="A29" s="120" t="s">
        <v>25</v>
      </c>
      <c r="B29" s="235" t="s">
        <v>338</v>
      </c>
      <c r="C29" s="327"/>
      <c r="D29" s="122">
        <f>'T_C2.7 (web)'!R266</f>
        <v>0.17117326510085165</v>
      </c>
      <c r="E29" s="122">
        <f>'T_C2.7 (web)'!R265</f>
        <v>1.2061289776534267</v>
      </c>
      <c r="F29" s="117" t="str">
        <f t="shared" si="0"/>
        <v>Korea</v>
      </c>
      <c r="G29" s="232" t="str">
        <f t="shared" si="1"/>
        <v>Corée</v>
      </c>
      <c r="H29" s="233">
        <f t="shared" si="3"/>
        <v>-1.034955712552575</v>
      </c>
      <c r="I29" s="233">
        <f t="shared" si="2"/>
      </c>
      <c r="J29" s="223">
        <f t="shared" si="4"/>
        <v>-1.034955712552575</v>
      </c>
    </row>
    <row r="30" spans="1:10" ht="12.75">
      <c r="A30" s="230" t="s">
        <v>41</v>
      </c>
      <c r="B30" s="231" t="s">
        <v>346</v>
      </c>
      <c r="C30" s="328"/>
      <c r="D30" s="122">
        <f>'T_C2.7 (web)'!AB266</f>
        <v>1.2965118816473638</v>
      </c>
      <c r="E30" s="122">
        <f>'T_C2.7 (web)'!AB265</f>
        <v>1.0336539098207385</v>
      </c>
      <c r="F30" s="117" t="str">
        <f t="shared" si="0"/>
        <v>Sweden</v>
      </c>
      <c r="G30" s="232" t="str">
        <f t="shared" si="1"/>
        <v>Suède</v>
      </c>
      <c r="H30" s="233">
        <f t="shared" si="3"/>
        <v>0.2628579718266253</v>
      </c>
      <c r="I30" s="233">
        <f t="shared" si="2"/>
        <v>0.2628579718266253</v>
      </c>
      <c r="J30" s="223">
        <f t="shared" si="4"/>
      </c>
    </row>
    <row r="31" spans="1:10" ht="12.75">
      <c r="A31" s="234" t="s">
        <v>308</v>
      </c>
      <c r="B31" s="235" t="s">
        <v>369</v>
      </c>
      <c r="C31" s="327"/>
      <c r="D31" s="122">
        <f>('T_C2.7 (web)'!AG263-(SUM('T_C2.7 (web)'!AF263,'T_C2.7 (web)'!AE263,'T_C2.7 (web)'!K263,'T_C2.7 (web)'!J263,'T_C2.7 (web)'!B263,'T_C2.7 (web)'!E263,'T_C2.7 (web)'!Q263,'T_C2.7 (web)'!V263,'T_C2.7 (web)'!AA263,'T_C2.7 (web)'!P263,'T_C2.7 (web)'!C263,'T_C2.7 (web)'!D263,'T_C2.7 (web)'!AB263,'T_C2.7 (web)'!AC263,'T_C2.7 (web)'!U263,'T_C2.7 (web)'!R263)))/'T_C2.7 (web)'!AN263*100</f>
        <v>5.149305918545275</v>
      </c>
      <c r="E31" s="122">
        <f>('T_C2.7 (web)'!AG262-(SUM('T_C2.7 (web)'!AF262,'T_C2.7 (web)'!AE262,'T_C2.7 (web)'!K262,'T_C2.7 (web)'!J262,'T_C2.7 (web)'!B262,'T_C2.7 (web)'!E262,'T_C2.7 (web)'!Q262,'T_C2.7 (web)'!V262,'T_C2.7 (web)'!AA262,'T_C2.7 (web)'!P262,'T_C2.7 (web)'!C262,'T_C2.7 (web)'!D262,'T_C2.7 (web)'!AB262,'T_C2.7 (web)'!AC262,'T_C2.7 (web)'!U262,'T_C2.7 (web)'!R262)))/'T_C2.7 (web)'!AN262*100</f>
        <v>6.107818956079887</v>
      </c>
      <c r="F31" s="117" t="str">
        <f t="shared" si="0"/>
        <v>Other OECD countries</v>
      </c>
      <c r="G31" s="232" t="str">
        <f t="shared" si="1"/>
        <v>Autres pays membres de l'OCDE</v>
      </c>
      <c r="H31" s="233">
        <f t="shared" si="3"/>
        <v>-0.9585130375346118</v>
      </c>
      <c r="I31" s="233">
        <f t="shared" si="2"/>
      </c>
      <c r="J31" s="223">
        <f t="shared" si="4"/>
        <v>-0.9585130375346118</v>
      </c>
    </row>
    <row r="32" spans="1:10" ht="12.75">
      <c r="A32" s="118" t="s">
        <v>366</v>
      </c>
      <c r="B32" s="119" t="s">
        <v>370</v>
      </c>
      <c r="C32" s="329"/>
      <c r="D32" s="123">
        <f>('T_C2.7 (web)'!AH263-(SUM('T_C2.7 (web)'!AL263,'T_C2.7 (web)'!BW312,'T_C2.7 (web)'!CL312)))/'T_C2.7 (web)'!AN263*100</f>
        <v>17.360257556642466</v>
      </c>
      <c r="E32" s="123">
        <f>('T_C2.7 (web)'!AH262-(SUM('T_C2.7 (web)'!AL262,'T_C2.7 (web)'!BW320,'T_C2.7 (web)'!CL320)))/'T_C2.7 (web)'!AN262*100</f>
        <v>16.56379838482073</v>
      </c>
      <c r="F32" s="121" t="str">
        <f t="shared" si="0"/>
        <v>Other partner countries</v>
      </c>
      <c r="G32" s="238" t="str">
        <f t="shared" si="1"/>
        <v>Autres pays partenaires</v>
      </c>
      <c r="H32" s="233">
        <f t="shared" si="3"/>
        <v>0.7964591718217378</v>
      </c>
      <c r="I32" s="233">
        <f t="shared" si="2"/>
        <v>0.7964591718217378</v>
      </c>
      <c r="J32" s="223">
        <f t="shared" si="4"/>
      </c>
    </row>
    <row r="33" spans="4:5" ht="12.75">
      <c r="D33" s="239">
        <f>SUM(D12:D32)</f>
        <v>104.53166143922637</v>
      </c>
      <c r="E33" s="239">
        <f>SUM(E12:E32)</f>
        <v>103.42136614442914</v>
      </c>
    </row>
    <row r="34" ht="12.75">
      <c r="D34" s="239"/>
    </row>
  </sheetData>
  <sheetProtection/>
  <mergeCells count="2">
    <mergeCell ref="A7:H7"/>
    <mergeCell ref="A9:F9"/>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codeName="Sheet22"/>
  <dimension ref="A1:M40"/>
  <sheetViews>
    <sheetView zoomScalePageLayoutView="0" workbookViewId="0" topLeftCell="A16">
      <selection activeCell="A1" sqref="A1:L1"/>
    </sheetView>
  </sheetViews>
  <sheetFormatPr defaultColWidth="9.140625" defaultRowHeight="12.75"/>
  <cols>
    <col min="1" max="1" width="7.421875" style="198" customWidth="1"/>
    <col min="2" max="2" width="16.00390625" style="198" customWidth="1"/>
    <col min="3" max="3" width="14.00390625" style="198" customWidth="1"/>
    <col min="4" max="10" width="9.28125" style="198" customWidth="1"/>
    <col min="11" max="12" width="16.00390625" style="198" customWidth="1"/>
    <col min="13" max="16384" width="9.140625" style="198" customWidth="1"/>
  </cols>
  <sheetData>
    <row r="1" ht="12.75">
      <c r="A1" s="402" t="s">
        <v>488</v>
      </c>
    </row>
    <row r="2" spans="1:2" ht="11.25">
      <c r="A2" s="413" t="s">
        <v>489</v>
      </c>
      <c r="B2" s="198" t="s">
        <v>374</v>
      </c>
    </row>
    <row r="3" ht="11.25">
      <c r="A3" s="413" t="s">
        <v>490</v>
      </c>
    </row>
    <row r="4" spans="1:12" ht="24.75" customHeight="1">
      <c r="A4" s="501" t="s">
        <v>457</v>
      </c>
      <c r="B4" s="501"/>
      <c r="C4" s="501"/>
      <c r="D4" s="501"/>
      <c r="E4" s="501"/>
      <c r="F4" s="501"/>
      <c r="G4" s="501"/>
      <c r="H4" s="501"/>
      <c r="I4" s="501"/>
      <c r="J4" s="501"/>
      <c r="K4" s="501"/>
      <c r="L4" s="501"/>
    </row>
    <row r="5" spans="1:12" ht="18.75" customHeight="1">
      <c r="A5" s="502" t="s">
        <v>468</v>
      </c>
      <c r="B5" s="502"/>
      <c r="C5" s="502"/>
      <c r="D5" s="502"/>
      <c r="E5" s="502"/>
      <c r="F5" s="502"/>
      <c r="G5" s="502"/>
      <c r="H5" s="502"/>
      <c r="I5" s="503"/>
      <c r="J5" s="503"/>
      <c r="K5" s="504"/>
      <c r="L5" s="503"/>
    </row>
    <row r="7" spans="1:13" ht="82.5" customHeight="1">
      <c r="A7" s="505" t="s">
        <v>469</v>
      </c>
      <c r="B7" s="505"/>
      <c r="C7" s="505"/>
      <c r="D7" s="505"/>
      <c r="E7" s="505"/>
      <c r="F7" s="505"/>
      <c r="G7" s="505"/>
      <c r="H7" s="505"/>
      <c r="I7" s="505"/>
      <c r="J7" s="505"/>
      <c r="K7" s="505"/>
      <c r="L7" s="505"/>
      <c r="M7" s="199"/>
    </row>
    <row r="10" ht="68.25" customHeight="1"/>
    <row r="11" spans="1:12" ht="90">
      <c r="A11" s="200" t="s">
        <v>323</v>
      </c>
      <c r="B11" s="200" t="s">
        <v>263</v>
      </c>
      <c r="C11" s="240" t="s">
        <v>324</v>
      </c>
      <c r="D11" s="201" t="s">
        <v>373</v>
      </c>
      <c r="E11" s="202" t="s">
        <v>357</v>
      </c>
      <c r="F11" s="89" t="s">
        <v>274</v>
      </c>
      <c r="G11" s="241" t="s">
        <v>221</v>
      </c>
      <c r="H11" s="242" t="s">
        <v>219</v>
      </c>
      <c r="I11" s="243" t="s">
        <v>276</v>
      </c>
      <c r="J11" s="244" t="s">
        <v>275</v>
      </c>
      <c r="K11" s="203" t="s">
        <v>358</v>
      </c>
      <c r="L11" s="203" t="s">
        <v>359</v>
      </c>
    </row>
    <row r="12" spans="1:12" ht="11.25">
      <c r="A12" s="204">
        <v>4</v>
      </c>
      <c r="B12" s="210" t="s">
        <v>35</v>
      </c>
      <c r="C12" s="205" t="s">
        <v>343</v>
      </c>
      <c r="D12" s="206">
        <f>'T_C2.5'!B46</f>
        <v>0</v>
      </c>
      <c r="E12" s="207"/>
      <c r="F12" s="245">
        <f>SUM('T_C2.5'!H46,'T_C2.5'!C46,'T_C2.5'!E46)</f>
        <v>9.94320080187104</v>
      </c>
      <c r="G12" s="245">
        <f>'T_C2.5'!F46</f>
        <v>29.6692281991313</v>
      </c>
      <c r="H12" s="208">
        <f>'T_C2.5'!D46</f>
        <v>3.13397928499833</v>
      </c>
      <c r="I12" s="246">
        <f>SUM('T_C2.5'!G46,'T_C2.5'!I46,'T_C2.5'!J46)</f>
        <v>57.253591713999334</v>
      </c>
      <c r="J12" s="246" t="str">
        <f>'T_C2.5'!K46</f>
        <v>n</v>
      </c>
      <c r="K12" s="209" t="str">
        <f aca="true" t="shared" si="0" ref="K12:K17">B12&amp;E12</f>
        <v>Poland</v>
      </c>
      <c r="L12" s="209" t="str">
        <f aca="true" t="shared" si="1" ref="L12:L40">C12&amp;E12</f>
        <v>Pologne</v>
      </c>
    </row>
    <row r="13" spans="1:12" ht="11.25">
      <c r="A13" s="210">
        <v>6</v>
      </c>
      <c r="B13" s="210" t="s">
        <v>207</v>
      </c>
      <c r="C13" s="211" t="s">
        <v>344</v>
      </c>
      <c r="D13" s="212">
        <f>'T_C2.5'!B47</f>
        <v>0</v>
      </c>
      <c r="E13" s="213"/>
      <c r="F13" s="247">
        <f>SUM('T_C2.5'!H47,'T_C2.5'!C47,'T_C2.5'!E47)</f>
        <v>22.35403151065797</v>
      </c>
      <c r="G13" s="247">
        <f>'T_C2.5'!F47</f>
        <v>34.5690454124189</v>
      </c>
      <c r="H13" s="214">
        <f>'T_C2.5'!D47</f>
        <v>13.0120481927711</v>
      </c>
      <c r="I13" s="248">
        <f>SUM('T_C2.5'!G47,'T_C2.5'!I47,'T_C2.5'!J47)</f>
        <v>30.06487488415197</v>
      </c>
      <c r="J13" s="248" t="str">
        <f>'T_C2.5'!K47</f>
        <v>a</v>
      </c>
      <c r="K13" s="215" t="str">
        <f t="shared" si="0"/>
        <v>Slovak Republic</v>
      </c>
      <c r="L13" s="215" t="str">
        <f t="shared" si="1"/>
        <v>Rép. slovaque</v>
      </c>
    </row>
    <row r="14" spans="1:12" ht="11.25">
      <c r="A14" s="204">
        <v>3</v>
      </c>
      <c r="B14" s="210" t="s">
        <v>21</v>
      </c>
      <c r="C14" s="211" t="s">
        <v>336</v>
      </c>
      <c r="D14" s="212">
        <f>'T_C2.5'!B45</f>
        <v>0</v>
      </c>
      <c r="E14" s="213"/>
      <c r="F14" s="247">
        <f>SUM('T_C2.5'!H45,'T_C2.5'!C45,'T_C2.5'!E45)</f>
        <v>22.44904711487564</v>
      </c>
      <c r="G14" s="247">
        <f>'T_C2.5'!F45</f>
        <v>19.5920460561143</v>
      </c>
      <c r="H14" s="214">
        <f>'T_C2.5'!D45</f>
        <v>2.08609052408682</v>
      </c>
      <c r="I14" s="248">
        <f>SUM('T_C2.5'!G45,'T_C2.5'!I45,'T_C2.5'!J45)</f>
        <v>50.583973001588134</v>
      </c>
      <c r="J14" s="248">
        <f>'T_C2.5'!K45</f>
        <v>5.2888433033351</v>
      </c>
      <c r="K14" s="215" t="str">
        <f t="shared" si="0"/>
        <v>Italy</v>
      </c>
      <c r="L14" s="215" t="str">
        <f t="shared" si="1"/>
        <v>Italie</v>
      </c>
    </row>
    <row r="15" spans="1:12" ht="11.25">
      <c r="A15" s="210">
        <v>7</v>
      </c>
      <c r="B15" s="210" t="s">
        <v>45</v>
      </c>
      <c r="C15" s="211" t="s">
        <v>348</v>
      </c>
      <c r="D15" s="212">
        <f>'T_C2.5'!B48</f>
        <v>0</v>
      </c>
      <c r="E15" s="213"/>
      <c r="F15" s="247">
        <f>SUM('T_C2.5'!H48,'T_C2.5'!C48,'T_C2.5'!E48)</f>
        <v>25.94094663435378</v>
      </c>
      <c r="G15" s="247">
        <f>'T_C2.5'!F48</f>
        <v>15.1392254809832</v>
      </c>
      <c r="H15" s="214">
        <f>'T_C2.5'!D48</f>
        <v>9.70374400316534</v>
      </c>
      <c r="I15" s="248">
        <f>SUM('T_C2.5'!G48,'T_C2.5'!I48,'T_C2.5'!J48)</f>
        <v>49.21608388149764</v>
      </c>
      <c r="J15" s="248" t="str">
        <f>'T_C2.5'!K48</f>
        <v>n</v>
      </c>
      <c r="K15" s="215" t="str">
        <f t="shared" si="0"/>
        <v>Turkey</v>
      </c>
      <c r="L15" s="215" t="str">
        <f t="shared" si="1"/>
        <v>Turquie</v>
      </c>
    </row>
    <row r="16" spans="1:12" ht="11.25">
      <c r="A16" s="210">
        <v>1</v>
      </c>
      <c r="B16" s="210" t="s">
        <v>8</v>
      </c>
      <c r="C16" s="211" t="s">
        <v>328</v>
      </c>
      <c r="D16" s="212">
        <f>'T_C2.5'!B43</f>
        <v>0</v>
      </c>
      <c r="E16" s="213"/>
      <c r="F16" s="247">
        <f>SUM('T_C2.5'!H43,'T_C2.5'!C43,'T_C2.5'!E43)</f>
        <v>27.896226753144383</v>
      </c>
      <c r="G16" s="247">
        <f>'T_C2.5'!F43</f>
        <v>16.9169025692479</v>
      </c>
      <c r="H16" s="214">
        <f>'T_C2.5'!D43</f>
        <v>4.93782921847565</v>
      </c>
      <c r="I16" s="248">
        <f>SUM('T_C2.5'!G43,'T_C2.5'!I43,'T_C2.5'!J43)</f>
        <v>50.249041459132144</v>
      </c>
      <c r="J16" s="248" t="str">
        <f>'T_C2.5'!K43</f>
        <v>n</v>
      </c>
      <c r="K16" s="215" t="str">
        <f t="shared" si="0"/>
        <v>Czech Republic</v>
      </c>
      <c r="L16" s="215" t="str">
        <f t="shared" si="1"/>
        <v>Rép. tchèque</v>
      </c>
    </row>
    <row r="17" spans="1:12" ht="11.25">
      <c r="A17" s="204">
        <v>2</v>
      </c>
      <c r="B17" s="210" t="s">
        <v>12</v>
      </c>
      <c r="C17" s="211" t="s">
        <v>12</v>
      </c>
      <c r="D17" s="212">
        <f>'T_C2.5'!B44</f>
        <v>0</v>
      </c>
      <c r="E17" s="213"/>
      <c r="F17" s="247">
        <f>SUM('T_C2.5'!H44,'T_C2.5'!C44,'T_C2.5'!E44)</f>
        <v>29.17481391412936</v>
      </c>
      <c r="G17" s="247">
        <f>'T_C2.5'!F44</f>
        <v>8.56036083405905</v>
      </c>
      <c r="H17" s="214">
        <f>'T_C2.5'!D44</f>
        <v>1.01751589740219</v>
      </c>
      <c r="I17" s="248">
        <f>SUM('T_C2.5'!G44,'T_C2.5'!I44,'T_C2.5'!J44)</f>
        <v>61.17501109121077</v>
      </c>
      <c r="J17" s="248">
        <f>'T_C2.5'!K44</f>
        <v>0.0722982631985409</v>
      </c>
      <c r="K17" s="215" t="str">
        <f t="shared" si="0"/>
        <v>France</v>
      </c>
      <c r="L17" s="215" t="str">
        <f t="shared" si="1"/>
        <v>France</v>
      </c>
    </row>
    <row r="18" spans="1:12" ht="11.25">
      <c r="A18" s="210"/>
      <c r="B18" s="249"/>
      <c r="C18" s="211"/>
      <c r="D18" s="212">
        <f>'T_C2.5'!B18</f>
      </c>
      <c r="E18" s="213"/>
      <c r="F18" s="247">
        <f>SUM('T_C2.5'!H18,'T_C2.5'!C18,'T_C2.5'!E18)</f>
        <v>0</v>
      </c>
      <c r="G18" s="247" t="str">
        <f>'T_C2.5'!F18</f>
        <v>m</v>
      </c>
      <c r="H18" s="214" t="str">
        <f>'T_C2.5'!D18</f>
        <v>m</v>
      </c>
      <c r="I18" s="248">
        <f>SUM('T_C2.5'!G18,'T_C2.5'!I18,'T_C2.5'!J18)</f>
        <v>0</v>
      </c>
      <c r="J18" s="248" t="str">
        <f>'T_C2.5'!K18</f>
        <v>m</v>
      </c>
      <c r="K18" s="215"/>
      <c r="L18" s="215">
        <f t="shared" si="1"/>
      </c>
    </row>
    <row r="19" spans="1:12" ht="11.25">
      <c r="A19" s="204">
        <v>23</v>
      </c>
      <c r="B19" s="249" t="s">
        <v>29</v>
      </c>
      <c r="C19" s="211" t="s">
        <v>340</v>
      </c>
      <c r="D19" s="212">
        <f>'T_C2.5'!B26</f>
        <v>4</v>
      </c>
      <c r="E19" s="213">
        <v>2</v>
      </c>
      <c r="F19" s="247">
        <f>SUM('T_C2.5'!H26,'T_C2.5'!C26,'T_C2.5'!E26)</f>
        <v>11.76959936110741</v>
      </c>
      <c r="G19" s="247">
        <f>'T_C2.5'!F26</f>
        <v>16.9273259683216</v>
      </c>
      <c r="H19" s="214">
        <f>'T_C2.5'!D26</f>
        <v>5.69679222680687</v>
      </c>
      <c r="I19" s="248">
        <f>SUM('T_C2.5'!G26,'T_C2.5'!I26,'T_C2.5'!J26)</f>
        <v>64.83428723545848</v>
      </c>
      <c r="J19" s="248">
        <f>'T_C2.5'!K26</f>
        <v>0.771995208305604</v>
      </c>
      <c r="K19" s="215" t="str">
        <f aca="true" t="shared" si="2" ref="K19:K40">B19&amp;E19</f>
        <v>Netherlands2</v>
      </c>
      <c r="L19" s="215" t="str">
        <f t="shared" si="1"/>
        <v>Pays-Bas2</v>
      </c>
    </row>
    <row r="20" spans="1:12" ht="11.25">
      <c r="A20" s="210">
        <v>26</v>
      </c>
      <c r="B20" s="249" t="s">
        <v>39</v>
      </c>
      <c r="C20" s="211" t="s">
        <v>345</v>
      </c>
      <c r="D20" s="212" t="str">
        <f>'T_C2.5'!B30</f>
        <v>1,4</v>
      </c>
      <c r="E20" s="213" t="s">
        <v>271</v>
      </c>
      <c r="F20" s="247">
        <f>SUM('T_C2.5'!H30,'T_C2.5'!C30,'T_C2.5'!E30)</f>
        <v>15.470463729074467</v>
      </c>
      <c r="G20" s="247">
        <f>'T_C2.5'!F30</f>
        <v>33.089602976075945</v>
      </c>
      <c r="H20" s="214">
        <f>'T_C2.5'!D30</f>
        <v>3.5405041370021166</v>
      </c>
      <c r="I20" s="248">
        <f>SUM('T_C2.5'!G30,'T_C2.5'!I30,'T_C2.5'!J30)</f>
        <v>47.89942915784748</v>
      </c>
      <c r="J20" s="248">
        <f>'T_C2.5'!K30</f>
        <v>0</v>
      </c>
      <c r="K20" s="215" t="str">
        <f t="shared" si="2"/>
        <v>Spain1,2</v>
      </c>
      <c r="L20" s="215" t="str">
        <f t="shared" si="1"/>
        <v>Espagne1,2</v>
      </c>
    </row>
    <row r="21" spans="1:12" ht="11.25">
      <c r="A21" s="210">
        <v>33</v>
      </c>
      <c r="B21" s="210" t="s">
        <v>103</v>
      </c>
      <c r="C21" s="211" t="s">
        <v>353</v>
      </c>
      <c r="D21" s="212">
        <f>'T_C2.5'!B37</f>
      </c>
      <c r="E21" s="213"/>
      <c r="F21" s="247">
        <f>SUM('T_C2.5'!H37,'T_C2.5'!C37,'T_C2.5'!E37)</f>
        <v>15.60077519379845</v>
      </c>
      <c r="G21" s="247">
        <f>'T_C2.5'!F37</f>
        <v>8.91472868217054</v>
      </c>
      <c r="H21" s="214">
        <f>'T_C2.5'!D37</f>
        <v>1.16279069767442</v>
      </c>
      <c r="I21" s="248">
        <f>SUM('T_C2.5'!G37,'T_C2.5'!I37,'T_C2.5'!J37)</f>
        <v>74.32170542635663</v>
      </c>
      <c r="J21" s="248" t="str">
        <f>'T_C2.5'!K37</f>
        <v>n</v>
      </c>
      <c r="K21" s="215" t="str">
        <f t="shared" si="2"/>
        <v>Estonia</v>
      </c>
      <c r="L21" s="215" t="str">
        <f t="shared" si="1"/>
        <v>Estonie</v>
      </c>
    </row>
    <row r="22" spans="1:12" ht="11.25">
      <c r="A22" s="204">
        <v>19</v>
      </c>
      <c r="B22" s="249" t="s">
        <v>23</v>
      </c>
      <c r="C22" s="211" t="s">
        <v>337</v>
      </c>
      <c r="D22" s="212">
        <f>'T_C2.5'!B22</f>
      </c>
      <c r="E22" s="213"/>
      <c r="F22" s="247">
        <f>SUM('T_C2.5'!H22,'T_C2.5'!C22,'T_C2.5'!E22)</f>
        <v>18.33834997354336</v>
      </c>
      <c r="G22" s="247">
        <f>'T_C2.5'!F22</f>
        <v>2.14862555623986</v>
      </c>
      <c r="H22" s="214">
        <f>'T_C2.5'!D22</f>
        <v>2.38022952213249</v>
      </c>
      <c r="I22" s="248">
        <f>SUM('T_C2.5'!G22,'T_C2.5'!I22,'T_C2.5'!J22)</f>
        <v>66.86068197392507</v>
      </c>
      <c r="J22" s="248">
        <f>'T_C2.5'!K22</f>
        <v>10.2721129741592</v>
      </c>
      <c r="K22" s="215" t="str">
        <f t="shared" si="2"/>
        <v>Japan</v>
      </c>
      <c r="L22" s="215" t="str">
        <f t="shared" si="1"/>
        <v>Japon</v>
      </c>
    </row>
    <row r="23" spans="1:12" ht="11.25">
      <c r="A23" s="204">
        <v>10</v>
      </c>
      <c r="B23" s="249" t="s">
        <v>3</v>
      </c>
      <c r="C23" s="211" t="s">
        <v>327</v>
      </c>
      <c r="D23" s="212">
        <f>'T_C2.5'!B12</f>
        <v>2</v>
      </c>
      <c r="E23" s="213">
        <v>4</v>
      </c>
      <c r="F23" s="247">
        <f>SUM('T_C2.5'!H12,'T_C2.5'!C12,'T_C2.5'!E12)</f>
        <v>19.42098914354643</v>
      </c>
      <c r="G23" s="247">
        <f>'T_C2.5'!F12</f>
        <v>33.8459991958183</v>
      </c>
      <c r="H23" s="214">
        <f>'T_C2.5'!D12</f>
        <v>3.73274360005361</v>
      </c>
      <c r="I23" s="248">
        <f>SUM('T_C2.5'!G12,'T_C2.5'!I12,'T_C2.5'!J12)</f>
        <v>35.68556493767586</v>
      </c>
      <c r="J23" s="248">
        <f>'T_C2.5'!K12</f>
        <v>7.31470312290578</v>
      </c>
      <c r="K23" s="215" t="str">
        <f t="shared" si="2"/>
        <v>Belgium4</v>
      </c>
      <c r="L23" s="215" t="str">
        <f t="shared" si="1"/>
        <v>Belgique4</v>
      </c>
    </row>
    <row r="24" spans="1:12" ht="11.25">
      <c r="A24" s="210">
        <v>25</v>
      </c>
      <c r="B24" s="249" t="s">
        <v>31</v>
      </c>
      <c r="C24" s="211" t="s">
        <v>342</v>
      </c>
      <c r="D24" s="212">
        <f>'T_C2.5'!B28</f>
      </c>
      <c r="E24" s="213"/>
      <c r="F24" s="247">
        <f>SUM('T_C2.5'!H28,'T_C2.5'!C28,'T_C2.5'!E28)</f>
        <v>20.2817531305903</v>
      </c>
      <c r="G24" s="247">
        <f>'T_C2.5'!F28</f>
        <v>8.47495527728086</v>
      </c>
      <c r="H24" s="214">
        <f>'T_C2.5'!D28</f>
        <v>5.61270125223614</v>
      </c>
      <c r="I24" s="248">
        <f>SUM('T_C2.5'!G28,'T_C2.5'!I28,'T_C2.5'!J28)</f>
        <v>58.07245080500893</v>
      </c>
      <c r="J24" s="248">
        <f>'T_C2.5'!K28</f>
        <v>7.55813953488372</v>
      </c>
      <c r="K24" s="215" t="str">
        <f t="shared" si="2"/>
        <v>Norway</v>
      </c>
      <c r="L24" s="215" t="str">
        <f t="shared" si="1"/>
        <v>Norvège</v>
      </c>
    </row>
    <row r="25" spans="1:12" ht="11.25">
      <c r="A25" s="204">
        <v>8</v>
      </c>
      <c r="B25" s="249" t="s">
        <v>1</v>
      </c>
      <c r="C25" s="211" t="s">
        <v>325</v>
      </c>
      <c r="D25" s="212">
        <f>'T_C2.5'!B10</f>
      </c>
      <c r="E25" s="213"/>
      <c r="F25" s="247">
        <f>SUM('T_C2.5'!H10,'T_C2.5'!C10,'T_C2.5'!E10)</f>
        <v>23.41925553363543</v>
      </c>
      <c r="G25" s="247">
        <f>'T_C2.5'!F10</f>
        <v>9.49855832809418</v>
      </c>
      <c r="H25" s="214">
        <f>'T_C2.5'!D10</f>
        <v>2.82567693541743</v>
      </c>
      <c r="I25" s="248">
        <f>SUM('T_C2.5'!G10,'T_C2.5'!I10,'T_C2.5'!J10)</f>
        <v>64.16372189823744</v>
      </c>
      <c r="J25" s="248">
        <f>'T_C2.5'!K10</f>
        <v>0.092787304615518</v>
      </c>
      <c r="K25" s="215" t="str">
        <f t="shared" si="2"/>
        <v>Australia</v>
      </c>
      <c r="L25" s="215" t="str">
        <f t="shared" si="1"/>
        <v>Australie</v>
      </c>
    </row>
    <row r="26" spans="1:12" ht="11.25">
      <c r="A26" s="210">
        <v>17</v>
      </c>
      <c r="B26" s="249" t="s">
        <v>16</v>
      </c>
      <c r="C26" s="211" t="s">
        <v>334</v>
      </c>
      <c r="D26" s="212">
        <f>'T_C2.5'!B20</f>
      </c>
      <c r="E26" s="213"/>
      <c r="F26" s="247">
        <f>SUM('T_C2.5'!H20,'T_C2.5'!C20,'T_C2.5'!E20)</f>
        <v>25.138888888888864</v>
      </c>
      <c r="G26" s="247">
        <f>'T_C2.5'!F20</f>
        <v>3.61111111111111</v>
      </c>
      <c r="H26" s="214">
        <f>'T_C2.5'!D20</f>
        <v>5.13888888888889</v>
      </c>
      <c r="I26" s="248">
        <f>SUM('T_C2.5'!G20,'T_C2.5'!I20,'T_C2.5'!J20)</f>
        <v>66.11111111111114</v>
      </c>
      <c r="J26" s="248" t="str">
        <f>'T_C2.5'!K20</f>
        <v>n</v>
      </c>
      <c r="K26" s="215" t="str">
        <f t="shared" si="2"/>
        <v>Iceland</v>
      </c>
      <c r="L26" s="215" t="str">
        <f t="shared" si="1"/>
        <v>Islande</v>
      </c>
    </row>
    <row r="27" spans="1:12" ht="11.25">
      <c r="A27" s="204"/>
      <c r="B27" s="249" t="s">
        <v>6</v>
      </c>
      <c r="C27" s="211" t="s">
        <v>352</v>
      </c>
      <c r="D27" s="212">
        <f>'T_C2.5'!B14</f>
      </c>
      <c r="E27" s="213"/>
      <c r="F27" s="247">
        <f>SUM('T_C2.5'!H14,'T_C2.5'!C14,'T_C2.5'!E14)</f>
        <v>25.62710749239247</v>
      </c>
      <c r="G27" s="247">
        <f>'T_C2.5'!F14</f>
        <v>14.0801052718151</v>
      </c>
      <c r="H27" s="214">
        <f>'T_C2.5'!D14</f>
        <v>6.99893083312772</v>
      </c>
      <c r="I27" s="248">
        <f>SUM('T_C2.5'!G14,'T_C2.5'!I14,'T_C2.5'!J14)</f>
        <v>53.162266633769185</v>
      </c>
      <c r="J27" s="248">
        <f>'T_C2.5'!K14</f>
        <v>0.131589768895468</v>
      </c>
      <c r="K27" s="215" t="str">
        <f t="shared" si="2"/>
        <v>Chile</v>
      </c>
      <c r="L27" s="215" t="str">
        <f t="shared" si="1"/>
        <v>Chili</v>
      </c>
    </row>
    <row r="28" spans="1:12" ht="11.25">
      <c r="A28" s="210">
        <v>16</v>
      </c>
      <c r="B28" s="249" t="s">
        <v>15</v>
      </c>
      <c r="C28" s="211" t="s">
        <v>333</v>
      </c>
      <c r="D28" s="212">
        <f>'T_C2.5'!B19</f>
      </c>
      <c r="E28" s="213"/>
      <c r="F28" s="247">
        <f>SUM('T_C2.5'!H19,'T_C2.5'!C19,'T_C2.5'!E19)</f>
        <v>26.15933412604044</v>
      </c>
      <c r="G28" s="247">
        <f>'T_C2.5'!F19</f>
        <v>35.8650416171225</v>
      </c>
      <c r="H28" s="214">
        <f>'T_C2.5'!D19</f>
        <v>4.73766349583829</v>
      </c>
      <c r="I28" s="248">
        <f>SUM('T_C2.5'!G19,'T_C2.5'!I19,'T_C2.5'!J19)</f>
        <v>33.23796076099881</v>
      </c>
      <c r="J28" s="248">
        <f>'T_C2.5'!K19</f>
        <v>0</v>
      </c>
      <c r="K28" s="215" t="str">
        <f t="shared" si="2"/>
        <v>Hungary</v>
      </c>
      <c r="L28" s="215" t="str">
        <f t="shared" si="1"/>
        <v>Hongrie</v>
      </c>
    </row>
    <row r="29" spans="1:12" ht="11.25">
      <c r="A29" s="204">
        <v>9</v>
      </c>
      <c r="B29" s="249" t="s">
        <v>2</v>
      </c>
      <c r="C29" s="211" t="s">
        <v>326</v>
      </c>
      <c r="D29" s="212">
        <f>'T_C2.5'!B11</f>
        <v>1</v>
      </c>
      <c r="E29" s="213">
        <v>1</v>
      </c>
      <c r="F29" s="247">
        <f>SUM('T_C2.5'!H11,'T_C2.5'!C11,'T_C2.5'!E11)</f>
        <v>26.71711180430048</v>
      </c>
      <c r="G29" s="247">
        <f>'T_C2.5'!F11</f>
        <v>9.73670628433342</v>
      </c>
      <c r="H29" s="214">
        <f>'T_C2.5'!D11</f>
        <v>4.89263318347286</v>
      </c>
      <c r="I29" s="248">
        <f>SUM('T_C2.5'!G11,'T_C2.5'!I11,'T_C2.5'!J11)</f>
        <v>58.26729906105116</v>
      </c>
      <c r="J29" s="248">
        <f>'T_C2.5'!K11</f>
        <v>0.386249666842133</v>
      </c>
      <c r="K29" s="215" t="str">
        <f t="shared" si="2"/>
        <v>Austria1</v>
      </c>
      <c r="L29" s="215" t="str">
        <f t="shared" si="1"/>
        <v>Autriche1</v>
      </c>
    </row>
    <row r="30" spans="1:12" ht="11.25">
      <c r="A30" s="210">
        <v>5</v>
      </c>
      <c r="B30" s="210" t="s">
        <v>36</v>
      </c>
      <c r="C30" s="211" t="s">
        <v>36</v>
      </c>
      <c r="D30" s="212">
        <f>'T_C2.5'!B29</f>
      </c>
      <c r="E30" s="213"/>
      <c r="F30" s="247">
        <f>SUM('T_C2.5'!H29,'T_C2.5'!C29,'T_C2.5'!E29)</f>
        <v>27.746235497408</v>
      </c>
      <c r="G30" s="247">
        <f>'T_C2.5'!F29</f>
        <v>8.75092569735868</v>
      </c>
      <c r="H30" s="214">
        <f>'T_C2.5'!D29</f>
        <v>3.82621574919773</v>
      </c>
      <c r="I30" s="248">
        <f>SUM('T_C2.5'!G29,'T_C2.5'!I29,'T_C2.5'!J29)</f>
        <v>59.67662305603554</v>
      </c>
      <c r="J30" s="248" t="str">
        <f>'T_C2.5'!K29</f>
        <v>n</v>
      </c>
      <c r="K30" s="215" t="str">
        <f t="shared" si="2"/>
        <v>Portugal</v>
      </c>
      <c r="L30" s="215" t="str">
        <f t="shared" si="1"/>
        <v>Portugal</v>
      </c>
    </row>
    <row r="31" spans="1:12" ht="11.25">
      <c r="A31" s="204">
        <v>29</v>
      </c>
      <c r="B31" s="249" t="s">
        <v>46</v>
      </c>
      <c r="C31" s="211" t="s">
        <v>349</v>
      </c>
      <c r="D31" s="212">
        <f>'T_C2.5'!B33</f>
      </c>
      <c r="E31" s="213"/>
      <c r="F31" s="247">
        <f>SUM('T_C2.5'!H33,'T_C2.5'!C33,'T_C2.5'!E33)</f>
        <v>28.912004704629517</v>
      </c>
      <c r="G31" s="247">
        <f>'T_C2.5'!F33</f>
        <v>9.31275253005492</v>
      </c>
      <c r="H31" s="214">
        <f>'T_C2.5'!D33</f>
        <v>3.30031803060935</v>
      </c>
      <c r="I31" s="248">
        <f>SUM('T_C2.5'!G33,'T_C2.5'!I33,'T_C2.5'!J33)</f>
        <v>57.13856421029227</v>
      </c>
      <c r="J31" s="248">
        <f>'T_C2.5'!K33</f>
        <v>1.33636052441404</v>
      </c>
      <c r="K31" s="215" t="str">
        <f t="shared" si="2"/>
        <v>United Kingdom</v>
      </c>
      <c r="L31" s="215" t="str">
        <f t="shared" si="1"/>
        <v>Royaume-Uni</v>
      </c>
    </row>
    <row r="32" spans="1:12" ht="11.25">
      <c r="A32" s="210">
        <v>24</v>
      </c>
      <c r="B32" s="249" t="s">
        <v>30</v>
      </c>
      <c r="C32" s="211" t="s">
        <v>341</v>
      </c>
      <c r="D32" s="212">
        <f>'T_C2.5'!B27</f>
        <v>4</v>
      </c>
      <c r="E32" s="213">
        <v>2</v>
      </c>
      <c r="F32" s="247">
        <f>SUM('T_C2.5'!H27,'T_C2.5'!C27,'T_C2.5'!E27)</f>
        <v>29.39538515904558</v>
      </c>
      <c r="G32" s="247">
        <f>'T_C2.5'!F27</f>
        <v>6.98209876027543</v>
      </c>
      <c r="H32" s="214">
        <f>'T_C2.5'!D27</f>
        <v>3.95333462284385</v>
      </c>
      <c r="I32" s="248">
        <f>SUM('T_C2.5'!G27,'T_C2.5'!I27,'T_C2.5'!J27)</f>
        <v>59.47565861769064</v>
      </c>
      <c r="J32" s="248">
        <f>'T_C2.5'!K27</f>
        <v>0.197455781271799</v>
      </c>
      <c r="K32" s="215" t="str">
        <f t="shared" si="2"/>
        <v>New Zealand2</v>
      </c>
      <c r="L32" s="215" t="str">
        <f t="shared" si="1"/>
        <v>Nouvelle-Zélande2</v>
      </c>
    </row>
    <row r="33" spans="1:12" ht="11.25">
      <c r="A33" s="204">
        <v>36</v>
      </c>
      <c r="B33" s="210" t="s">
        <v>174</v>
      </c>
      <c r="C33" s="88" t="s">
        <v>356</v>
      </c>
      <c r="D33" s="212">
        <f>'T_C2.5'!B40</f>
      </c>
      <c r="E33" s="213"/>
      <c r="F33" s="247">
        <f>SUM('T_C2.5'!H40,'T_C2.5'!C40,'T_C2.5'!E40)</f>
        <v>30.85966201322558</v>
      </c>
      <c r="G33" s="247">
        <f>'T_C2.5'!F40</f>
        <v>11.3886847905952</v>
      </c>
      <c r="H33" s="214">
        <f>'T_C2.5'!D40</f>
        <v>5.36370315944159</v>
      </c>
      <c r="I33" s="248">
        <f>SUM('T_C2.5'!G40,'T_C2.5'!I40,'T_C2.5'!J40)</f>
        <v>52.38795003673768</v>
      </c>
      <c r="J33" s="248" t="str">
        <f>'T_C2.5'!K40</f>
        <v>n</v>
      </c>
      <c r="K33" s="215" t="str">
        <f t="shared" si="2"/>
        <v>Slovenia</v>
      </c>
      <c r="L33" s="215" t="str">
        <f t="shared" si="1"/>
        <v>Slovénie</v>
      </c>
    </row>
    <row r="34" spans="1:12" ht="11.25">
      <c r="A34" s="210">
        <v>12</v>
      </c>
      <c r="B34" s="249" t="s">
        <v>9</v>
      </c>
      <c r="C34" s="211" t="s">
        <v>329</v>
      </c>
      <c r="D34" s="212">
        <f>'T_C2.5'!B15</f>
      </c>
      <c r="E34" s="213"/>
      <c r="F34" s="247">
        <f>SUM('T_C2.5'!H15,'T_C2.5'!C15,'T_C2.5'!E15)</f>
        <v>31.03772108311155</v>
      </c>
      <c r="G34" s="247">
        <f>'T_C2.5'!F15</f>
        <v>22.5387384567225</v>
      </c>
      <c r="H34" s="214">
        <f>'T_C2.5'!D15</f>
        <v>3.30255125997809</v>
      </c>
      <c r="I34" s="248">
        <f>SUM('T_C2.5'!G15,'T_C2.5'!I15,'T_C2.5'!J15)</f>
        <v>43.105337298481714</v>
      </c>
      <c r="J34" s="248" t="str">
        <f>'T_C2.5'!K15</f>
        <v>n</v>
      </c>
      <c r="K34" s="215" t="str">
        <f t="shared" si="2"/>
        <v>Denmark</v>
      </c>
      <c r="L34" s="215" t="str">
        <f t="shared" si="1"/>
        <v>Danemark</v>
      </c>
    </row>
    <row r="35" spans="1:12" ht="11.25">
      <c r="A35" s="210">
        <v>11</v>
      </c>
      <c r="B35" s="249" t="s">
        <v>5</v>
      </c>
      <c r="C35" s="211" t="s">
        <v>5</v>
      </c>
      <c r="D35" s="212">
        <f>'T_C2.5'!B13</f>
        <v>3</v>
      </c>
      <c r="E35" s="213">
        <v>3</v>
      </c>
      <c r="F35" s="247">
        <f>SUM('T_C2.5'!H13,'T_C2.5'!C13,'T_C2.5'!E13)</f>
        <v>32.199534477906155</v>
      </c>
      <c r="G35" s="247">
        <f>'T_C2.5'!F13</f>
        <v>6.13937118164043</v>
      </c>
      <c r="H35" s="214">
        <f>'T_C2.5'!D13</f>
        <v>1.60117102670702</v>
      </c>
      <c r="I35" s="248">
        <f>SUM('T_C2.5'!G13,'T_C2.5'!I13,'T_C2.5'!J13)</f>
        <v>51.127671765618494</v>
      </c>
      <c r="J35" s="248">
        <f>'T_C2.5'!K13</f>
        <v>8.93225154812792</v>
      </c>
      <c r="K35" s="215" t="str">
        <f t="shared" si="2"/>
        <v>Canada3</v>
      </c>
      <c r="L35" s="215" t="str">
        <f t="shared" si="1"/>
        <v>Canada3</v>
      </c>
    </row>
    <row r="36" spans="1:12" ht="11.25">
      <c r="A36" s="210">
        <v>28</v>
      </c>
      <c r="B36" s="249" t="s">
        <v>42</v>
      </c>
      <c r="C36" s="211" t="s">
        <v>347</v>
      </c>
      <c r="D36" s="212">
        <f>'T_C2.5'!B32</f>
        <v>1</v>
      </c>
      <c r="E36" s="213">
        <v>1</v>
      </c>
      <c r="F36" s="247">
        <f>SUM('T_C2.5'!H32,'T_C2.5'!C32,'T_C2.5'!E32)</f>
        <v>33.21768750394249</v>
      </c>
      <c r="G36" s="247">
        <f>'T_C2.5'!F32</f>
        <v>7.36769065791964</v>
      </c>
      <c r="H36" s="214">
        <f>'T_C2.5'!D32</f>
        <v>3.82262032422885</v>
      </c>
      <c r="I36" s="248">
        <f>SUM('T_C2.5'!G32,'T_C2.5'!I32,'T_C2.5'!J32)</f>
        <v>53.51353056203867</v>
      </c>
      <c r="J36" s="248">
        <f>'T_C2.5'!K32</f>
        <v>2.07847095187031</v>
      </c>
      <c r="K36" s="215" t="str">
        <f t="shared" si="2"/>
        <v>Switzerland1</v>
      </c>
      <c r="L36" s="215" t="str">
        <f t="shared" si="1"/>
        <v>Suisse1</v>
      </c>
    </row>
    <row r="37" spans="1:12" ht="11.25">
      <c r="A37" s="210">
        <v>30</v>
      </c>
      <c r="B37" s="249" t="s">
        <v>47</v>
      </c>
      <c r="C37" s="211" t="s">
        <v>350</v>
      </c>
      <c r="D37" s="212">
        <f>'T_C2.5'!B34</f>
      </c>
      <c r="E37" s="213"/>
      <c r="F37" s="247">
        <f>SUM('T_C2.5'!H34,'T_C2.5'!C34,'T_C2.5'!E34)</f>
        <v>36.69290030978499</v>
      </c>
      <c r="G37" s="247">
        <f>'T_C2.5'!F34</f>
        <v>5.42582874575724</v>
      </c>
      <c r="H37" s="214">
        <f>'T_C2.5'!D34</f>
        <v>3.28280490593005</v>
      </c>
      <c r="I37" s="248">
        <f>SUM('T_C2.5'!G34,'T_C2.5'!I34,'T_C2.5'!J34)</f>
        <v>42.4242805017629</v>
      </c>
      <c r="J37" s="248">
        <f>'T_C2.5'!K34</f>
        <v>12.1741855367649</v>
      </c>
      <c r="K37" s="215" t="str">
        <f t="shared" si="2"/>
        <v>United States</v>
      </c>
      <c r="L37" s="215" t="str">
        <f t="shared" si="1"/>
        <v>États-Unis</v>
      </c>
    </row>
    <row r="38" spans="1:13" ht="11.25">
      <c r="A38" s="210">
        <v>14</v>
      </c>
      <c r="B38" s="249" t="s">
        <v>13</v>
      </c>
      <c r="C38" s="211" t="s">
        <v>331</v>
      </c>
      <c r="D38" s="212" t="str">
        <f>'T_C2.5'!B17</f>
        <v>1,4</v>
      </c>
      <c r="E38" s="213" t="s">
        <v>271</v>
      </c>
      <c r="F38" s="247">
        <f>SUM('T_C2.5'!H17,'T_C2.5'!C17,'T_C2.5'!E17)</f>
        <v>38.91585441987861</v>
      </c>
      <c r="G38" s="247">
        <f>'T_C2.5'!F17</f>
        <v>6.14232925944465</v>
      </c>
      <c r="H38" s="214">
        <f>'T_C2.5'!D17</f>
        <v>4.92016265558299</v>
      </c>
      <c r="I38" s="248">
        <f>SUM('T_C2.5'!G17,'T_C2.5'!I17,'T_C2.5'!J17)</f>
        <v>49.80230484985847</v>
      </c>
      <c r="J38" s="248">
        <f>'T_C2.5'!K17</f>
        <v>0.219348815235181</v>
      </c>
      <c r="K38" s="215" t="str">
        <f t="shared" si="2"/>
        <v>Germany1,2</v>
      </c>
      <c r="L38" s="215" t="str">
        <f t="shared" si="1"/>
        <v>Allemagne1,2</v>
      </c>
      <c r="M38" s="250"/>
    </row>
    <row r="39" spans="1:12" ht="11.25">
      <c r="A39" s="210">
        <v>13</v>
      </c>
      <c r="B39" s="249" t="s">
        <v>11</v>
      </c>
      <c r="C39" s="211" t="s">
        <v>330</v>
      </c>
      <c r="D39" s="212">
        <f>'T_C2.5'!B16</f>
        <v>1</v>
      </c>
      <c r="E39" s="213">
        <v>1</v>
      </c>
      <c r="F39" s="247">
        <f>SUM('T_C2.5'!H16,'T_C2.5'!C16,'T_C2.5'!E16)</f>
        <v>43.26853103233189</v>
      </c>
      <c r="G39" s="247">
        <f>'T_C2.5'!F16</f>
        <v>8.95103441106144</v>
      </c>
      <c r="H39" s="214">
        <f>'T_C2.5'!D16</f>
        <v>1.84010811934713</v>
      </c>
      <c r="I39" s="248">
        <f>SUM('T_C2.5'!G16,'T_C2.5'!I16,'T_C2.5'!J16)</f>
        <v>45.94032643725963</v>
      </c>
      <c r="J39" s="248" t="str">
        <f>'T_C2.5'!K16</f>
        <v>n</v>
      </c>
      <c r="K39" s="215" t="str">
        <f t="shared" si="2"/>
        <v>Finland1</v>
      </c>
      <c r="L39" s="215" t="str">
        <f t="shared" si="1"/>
        <v>Finlande1</v>
      </c>
    </row>
    <row r="40" spans="1:12" ht="11.25">
      <c r="A40" s="216">
        <v>27</v>
      </c>
      <c r="B40" s="251" t="s">
        <v>41</v>
      </c>
      <c r="C40" s="252" t="s">
        <v>346</v>
      </c>
      <c r="D40" s="218">
        <f>'T_C2.5'!B31</f>
      </c>
      <c r="E40" s="253"/>
      <c r="F40" s="254">
        <f>SUM('T_C2.5'!H31,'T_C2.5'!C31,'T_C2.5'!E31)</f>
        <v>50.13022557718625</v>
      </c>
      <c r="G40" s="254">
        <f>'T_C2.5'!F31</f>
        <v>9.8927294398093</v>
      </c>
      <c r="H40" s="220">
        <f>'T_C2.5'!D31</f>
        <v>4.63073323621595</v>
      </c>
      <c r="I40" s="255">
        <f>SUM('T_C2.5'!G31,'T_C2.5'!I31,'T_C2.5'!J31)</f>
        <v>35.249194367191976</v>
      </c>
      <c r="J40" s="255">
        <f>'T_C2.5'!K31</f>
        <v>0.0971173795965214</v>
      </c>
      <c r="K40" s="221" t="str">
        <f t="shared" si="2"/>
        <v>Sweden</v>
      </c>
      <c r="L40" s="221" t="str">
        <f t="shared" si="1"/>
        <v>Suède</v>
      </c>
    </row>
  </sheetData>
  <sheetProtection/>
  <mergeCells count="3">
    <mergeCell ref="A4:L4"/>
    <mergeCell ref="A5:L5"/>
    <mergeCell ref="A7:L7"/>
  </mergeCells>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13.xml><?xml version="1.0" encoding="utf-8"?>
<worksheet xmlns="http://schemas.openxmlformats.org/spreadsheetml/2006/main" xmlns:r="http://schemas.openxmlformats.org/officeDocument/2006/relationships">
  <sheetPr codeName="Sheet1"/>
  <dimension ref="A1:M23"/>
  <sheetViews>
    <sheetView zoomScalePageLayoutView="0" workbookViewId="0" topLeftCell="A1">
      <selection activeCell="G6" sqref="G6"/>
    </sheetView>
  </sheetViews>
  <sheetFormatPr defaultColWidth="9.140625" defaultRowHeight="12.75"/>
  <cols>
    <col min="2" max="2" width="12.8515625" style="0" customWidth="1"/>
  </cols>
  <sheetData>
    <row r="1" ht="12.75">
      <c r="A1" s="402" t="s">
        <v>488</v>
      </c>
    </row>
    <row r="2" spans="1:2" ht="12.75">
      <c r="A2" s="403" t="s">
        <v>489</v>
      </c>
      <c r="B2" t="s">
        <v>374</v>
      </c>
    </row>
    <row r="3" ht="12.75">
      <c r="A3" s="403" t="s">
        <v>490</v>
      </c>
    </row>
    <row r="4" ht="30.75" customHeight="1">
      <c r="A4" s="336" t="s">
        <v>458</v>
      </c>
    </row>
    <row r="5" ht="12.75">
      <c r="A5" s="349" t="s">
        <v>471</v>
      </c>
    </row>
    <row r="7" spans="1:10" ht="25.5">
      <c r="A7" s="330" t="s">
        <v>310</v>
      </c>
      <c r="B7" s="331" t="s">
        <v>389</v>
      </c>
      <c r="C7" s="330" t="s">
        <v>390</v>
      </c>
      <c r="D7" s="331" t="s">
        <v>388</v>
      </c>
      <c r="E7" s="331" t="s">
        <v>392</v>
      </c>
      <c r="J7" s="356"/>
    </row>
    <row r="8" spans="1:10" ht="25.5">
      <c r="A8" s="1">
        <v>1975</v>
      </c>
      <c r="B8" s="1">
        <v>0.8</v>
      </c>
      <c r="C8" s="332" t="str">
        <f>A8&amp;CHAR(10)&amp;ROUND(B8,1)&amp;"m"</f>
        <v>1975
0.8m</v>
      </c>
      <c r="D8" s="1">
        <v>0</v>
      </c>
      <c r="E8" s="1">
        <v>1</v>
      </c>
      <c r="J8" s="356"/>
    </row>
    <row r="9" spans="1:6" ht="25.5">
      <c r="A9" s="2">
        <v>1980</v>
      </c>
      <c r="B9" s="2">
        <v>1.08</v>
      </c>
      <c r="C9" s="332" t="str">
        <f aca="true" t="shared" si="0" ref="C9:C15">A9&amp;CHAR(10)&amp;ROUND(B9,1)&amp;"m"</f>
        <v>1980
1.1m</v>
      </c>
      <c r="D9" s="2">
        <f>D8+B9+B8*B8+3</f>
        <v>4.720000000000001</v>
      </c>
      <c r="E9" s="2">
        <v>1</v>
      </c>
      <c r="F9" s="28" t="s">
        <v>391</v>
      </c>
    </row>
    <row r="10" spans="1:5" ht="25.5">
      <c r="A10" s="2">
        <v>1985</v>
      </c>
      <c r="B10" s="2">
        <v>1.14</v>
      </c>
      <c r="C10" s="332" t="str">
        <f t="shared" si="0"/>
        <v>1985
1.1m</v>
      </c>
      <c r="D10" s="2">
        <f>D9+B10+B9*B9+3</f>
        <v>10.0264</v>
      </c>
      <c r="E10" s="2">
        <v>1</v>
      </c>
    </row>
    <row r="11" spans="1:5" ht="25.5">
      <c r="A11" s="2">
        <v>1990</v>
      </c>
      <c r="B11" s="2">
        <v>1.3</v>
      </c>
      <c r="C11" s="332" t="str">
        <f t="shared" si="0"/>
        <v>1990
1.3m</v>
      </c>
      <c r="D11" s="2">
        <f>D10+B11+B10*B10+3</f>
        <v>15.626000000000001</v>
      </c>
      <c r="E11" s="2">
        <v>1</v>
      </c>
    </row>
    <row r="12" spans="1:10" ht="25.5">
      <c r="A12" s="2">
        <v>1995</v>
      </c>
      <c r="B12" s="2">
        <v>1.7</v>
      </c>
      <c r="C12" s="332" t="str">
        <f t="shared" si="0"/>
        <v>1995
1.7m</v>
      </c>
      <c r="D12" s="2">
        <f>D11+B12+B11*B11+3.5</f>
        <v>22.516000000000002</v>
      </c>
      <c r="E12" s="2">
        <v>1</v>
      </c>
      <c r="J12" s="356"/>
    </row>
    <row r="13" spans="1:10" ht="25.5">
      <c r="A13" s="2">
        <v>2000</v>
      </c>
      <c r="B13" s="365">
        <f>J13/1000000</f>
        <v>1.970518</v>
      </c>
      <c r="C13" s="332" t="str">
        <f t="shared" si="0"/>
        <v>2000
2m</v>
      </c>
      <c r="D13" s="2">
        <f>D12+B13+B12*B12+3.5</f>
        <v>30.876518</v>
      </c>
      <c r="E13" s="2">
        <v>1</v>
      </c>
      <c r="I13" s="363">
        <v>2000</v>
      </c>
      <c r="J13" s="364">
        <f>'T_C2.6'!J9</f>
        <v>1970518</v>
      </c>
    </row>
    <row r="14" spans="1:10" ht="25.5">
      <c r="A14" s="2">
        <v>2005</v>
      </c>
      <c r="B14" s="365">
        <f>J14/1000000</f>
        <v>2.8522956942834807</v>
      </c>
      <c r="C14" s="332" t="str">
        <f t="shared" si="0"/>
        <v>2005
2.9m</v>
      </c>
      <c r="D14" s="2">
        <f>D13+B14+B13*B13+3.8</f>
        <v>41.411754882607475</v>
      </c>
      <c r="E14" s="2">
        <v>1</v>
      </c>
      <c r="I14" s="363">
        <v>2005</v>
      </c>
      <c r="J14" s="364">
        <f>'T_C2.6'!E9</f>
        <v>2852295.6942834808</v>
      </c>
    </row>
    <row r="15" spans="1:10" ht="25.5">
      <c r="A15" s="333">
        <v>2008</v>
      </c>
      <c r="B15" s="365">
        <f>J15/1000000</f>
        <v>3.3430918871087982</v>
      </c>
      <c r="C15" s="332" t="str">
        <f t="shared" si="0"/>
        <v>2008
3.3m</v>
      </c>
      <c r="D15" s="333">
        <f>D14+B15+B14*B14+3-0.6</f>
        <v>55.29043749734436</v>
      </c>
      <c r="E15" s="333">
        <v>1</v>
      </c>
      <c r="I15" s="363">
        <v>2008</v>
      </c>
      <c r="J15" s="364">
        <f>'T_C2.6'!B9</f>
        <v>3343091.887108798</v>
      </c>
    </row>
    <row r="16" spans="2:10" ht="12.75">
      <c r="B16" s="366">
        <f>SUM(B8:B15)</f>
        <v>14.18590558139228</v>
      </c>
      <c r="J16" s="356"/>
    </row>
    <row r="17" ht="12.75">
      <c r="A17" s="28" t="s">
        <v>459</v>
      </c>
    </row>
    <row r="18" spans="1:13" ht="15" customHeight="1">
      <c r="A18" s="506" t="s">
        <v>460</v>
      </c>
      <c r="B18" s="506"/>
      <c r="C18" s="506"/>
      <c r="D18" s="506"/>
      <c r="E18" s="506"/>
      <c r="F18" s="506"/>
      <c r="G18" s="506"/>
      <c r="H18" s="506"/>
      <c r="I18" s="506"/>
      <c r="J18" s="506"/>
      <c r="K18" s="506"/>
      <c r="L18" s="506"/>
      <c r="M18" s="506"/>
    </row>
    <row r="19" spans="1:13" ht="12.75" customHeight="1">
      <c r="A19" s="506"/>
      <c r="B19" s="506"/>
      <c r="C19" s="506"/>
      <c r="D19" s="506"/>
      <c r="E19" s="506"/>
      <c r="F19" s="506"/>
      <c r="G19" s="506"/>
      <c r="H19" s="506"/>
      <c r="I19" s="506"/>
      <c r="J19" s="506"/>
      <c r="K19" s="506"/>
      <c r="L19" s="506"/>
      <c r="M19" s="506"/>
    </row>
    <row r="20" spans="1:13" ht="12.75" customHeight="1">
      <c r="A20" s="506"/>
      <c r="B20" s="506"/>
      <c r="C20" s="506"/>
      <c r="D20" s="506"/>
      <c r="E20" s="506"/>
      <c r="F20" s="506"/>
      <c r="G20" s="506"/>
      <c r="H20" s="506"/>
      <c r="I20" s="506"/>
      <c r="J20" s="506"/>
      <c r="K20" s="506"/>
      <c r="L20" s="506"/>
      <c r="M20" s="506"/>
    </row>
    <row r="21" spans="1:13" ht="12.75" customHeight="1">
      <c r="A21" s="506"/>
      <c r="B21" s="506"/>
      <c r="C21" s="506"/>
      <c r="D21" s="506"/>
      <c r="E21" s="506"/>
      <c r="F21" s="506"/>
      <c r="G21" s="506"/>
      <c r="H21" s="506"/>
      <c r="I21" s="506"/>
      <c r="J21" s="506"/>
      <c r="K21" s="506"/>
      <c r="L21" s="506"/>
      <c r="M21" s="506"/>
    </row>
    <row r="22" spans="1:13" ht="12.75" customHeight="1">
      <c r="A22" s="506"/>
      <c r="B22" s="506"/>
      <c r="C22" s="506"/>
      <c r="D22" s="506"/>
      <c r="E22" s="506"/>
      <c r="F22" s="506"/>
      <c r="G22" s="506"/>
      <c r="H22" s="506"/>
      <c r="I22" s="506"/>
      <c r="J22" s="506"/>
      <c r="K22" s="506"/>
      <c r="L22" s="506"/>
      <c r="M22" s="506"/>
    </row>
    <row r="23" spans="1:13" ht="12.75" customHeight="1">
      <c r="A23" s="506"/>
      <c r="B23" s="506"/>
      <c r="C23" s="506"/>
      <c r="D23" s="506"/>
      <c r="E23" s="506"/>
      <c r="F23" s="506"/>
      <c r="G23" s="506"/>
      <c r="H23" s="506"/>
      <c r="I23" s="506"/>
      <c r="J23" s="506"/>
      <c r="K23" s="506"/>
      <c r="L23" s="506"/>
      <c r="M23" s="506"/>
    </row>
  </sheetData>
  <sheetProtection/>
  <mergeCells count="1">
    <mergeCell ref="A18:M23"/>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sheetPr codeName="Sheet12"/>
  <dimension ref="A1:Y24"/>
  <sheetViews>
    <sheetView zoomScalePageLayoutView="0" workbookViewId="0" topLeftCell="Q1">
      <selection activeCell="A1" sqref="A1"/>
    </sheetView>
  </sheetViews>
  <sheetFormatPr defaultColWidth="9.140625" defaultRowHeight="12.75"/>
  <cols>
    <col min="1" max="2" width="13.8515625" style="0" customWidth="1"/>
    <col min="3" max="3" width="29.8515625" style="0" customWidth="1"/>
    <col min="4" max="22" width="13.8515625" style="0" customWidth="1"/>
    <col min="23" max="23" width="27.57421875" style="0" bestFit="1" customWidth="1"/>
    <col min="24" max="25" width="13.8515625" style="0" customWidth="1"/>
  </cols>
  <sheetData>
    <row r="1" ht="12.75">
      <c r="A1" s="402" t="s">
        <v>488</v>
      </c>
    </row>
    <row r="2" spans="1:2" ht="12.75">
      <c r="A2" s="403" t="s">
        <v>489</v>
      </c>
      <c r="B2" t="s">
        <v>374</v>
      </c>
    </row>
    <row r="3" ht="12.75">
      <c r="A3" s="403" t="s">
        <v>490</v>
      </c>
    </row>
    <row r="4" spans="1:25" s="17" customFormat="1" ht="38.25">
      <c r="A4" s="18" t="s">
        <v>213</v>
      </c>
      <c r="B4" s="18" t="s">
        <v>268</v>
      </c>
      <c r="C4" s="18" t="s">
        <v>227</v>
      </c>
      <c r="D4" s="18" t="s">
        <v>228</v>
      </c>
      <c r="E4" s="18" t="s">
        <v>229</v>
      </c>
      <c r="F4" s="18" t="s">
        <v>230</v>
      </c>
      <c r="G4" s="18" t="s">
        <v>214</v>
      </c>
      <c r="H4" s="18" t="s">
        <v>231</v>
      </c>
      <c r="I4" s="18" t="s">
        <v>232</v>
      </c>
      <c r="J4" s="18" t="s">
        <v>233</v>
      </c>
      <c r="K4" s="18" t="s">
        <v>265</v>
      </c>
      <c r="L4" s="18" t="s">
        <v>215</v>
      </c>
      <c r="M4" s="18" t="s">
        <v>266</v>
      </c>
      <c r="N4" s="18" t="s">
        <v>234</v>
      </c>
      <c r="O4" s="18" t="s">
        <v>235</v>
      </c>
      <c r="P4" s="18" t="s">
        <v>236</v>
      </c>
      <c r="Q4" s="18" t="s">
        <v>237</v>
      </c>
      <c r="R4" s="18" t="s">
        <v>238</v>
      </c>
      <c r="S4" s="18" t="s">
        <v>216</v>
      </c>
      <c r="T4" s="18" t="s">
        <v>239</v>
      </c>
      <c r="U4" s="18" t="s">
        <v>240</v>
      </c>
      <c r="V4" s="18" t="s">
        <v>217</v>
      </c>
      <c r="W4" s="18" t="s">
        <v>267</v>
      </c>
      <c r="X4" s="18" t="s">
        <v>241</v>
      </c>
      <c r="Y4" s="18" t="s">
        <v>242</v>
      </c>
    </row>
    <row r="5" spans="1:25" ht="12.75">
      <c r="A5" t="s">
        <v>54</v>
      </c>
      <c r="B5" t="s">
        <v>80</v>
      </c>
      <c r="C5" t="s">
        <v>58</v>
      </c>
      <c r="D5" t="s">
        <v>56</v>
      </c>
      <c r="E5" t="s">
        <v>75</v>
      </c>
      <c r="F5" t="s">
        <v>70</v>
      </c>
      <c r="G5" t="s">
        <v>62</v>
      </c>
      <c r="H5" t="s">
        <v>7</v>
      </c>
      <c r="I5" t="s">
        <v>50</v>
      </c>
      <c r="J5" t="s">
        <v>77</v>
      </c>
      <c r="K5" t="s">
        <v>60</v>
      </c>
      <c r="L5" t="s">
        <v>105</v>
      </c>
      <c r="N5" t="s">
        <v>68</v>
      </c>
      <c r="O5" t="s">
        <v>9</v>
      </c>
      <c r="P5" t="s">
        <v>55</v>
      </c>
      <c r="Q5" t="s">
        <v>2</v>
      </c>
      <c r="R5" t="s">
        <v>71</v>
      </c>
      <c r="S5" t="s">
        <v>158</v>
      </c>
      <c r="T5" t="s">
        <v>1</v>
      </c>
      <c r="U5" t="s">
        <v>89</v>
      </c>
      <c r="V5" t="s">
        <v>178</v>
      </c>
      <c r="W5" t="s">
        <v>246</v>
      </c>
      <c r="X5" t="s">
        <v>69</v>
      </c>
      <c r="Y5" t="s">
        <v>0</v>
      </c>
    </row>
    <row r="6" spans="2:25" ht="12.75">
      <c r="B6" t="s">
        <v>87</v>
      </c>
      <c r="C6" t="s">
        <v>82</v>
      </c>
      <c r="D6" t="s">
        <v>10</v>
      </c>
      <c r="E6" t="s">
        <v>131</v>
      </c>
      <c r="F6" t="s">
        <v>79</v>
      </c>
      <c r="H6" t="s">
        <v>119</v>
      </c>
      <c r="I6" s="28" t="s">
        <v>66</v>
      </c>
      <c r="J6" t="s">
        <v>81</v>
      </c>
      <c r="K6" t="s">
        <v>63</v>
      </c>
      <c r="N6" t="s">
        <v>78</v>
      </c>
      <c r="O6" t="s">
        <v>103</v>
      </c>
      <c r="P6" t="s">
        <v>57</v>
      </c>
      <c r="Q6" t="s">
        <v>3</v>
      </c>
      <c r="R6" t="s">
        <v>5</v>
      </c>
      <c r="T6" t="s">
        <v>30</v>
      </c>
      <c r="U6" t="s">
        <v>106</v>
      </c>
      <c r="W6" t="s">
        <v>59</v>
      </c>
      <c r="X6" t="s">
        <v>90</v>
      </c>
      <c r="Y6" t="s">
        <v>73</v>
      </c>
    </row>
    <row r="7" spans="2:25" ht="12.75">
      <c r="B7" t="s">
        <v>96</v>
      </c>
      <c r="C7" t="s">
        <v>84</v>
      </c>
      <c r="D7" t="s">
        <v>133</v>
      </c>
      <c r="E7" t="s">
        <v>150</v>
      </c>
      <c r="F7" t="s">
        <v>83</v>
      </c>
      <c r="H7" t="s">
        <v>23</v>
      </c>
      <c r="I7" t="s">
        <v>72</v>
      </c>
      <c r="J7" t="s">
        <v>18</v>
      </c>
      <c r="K7" t="s">
        <v>65</v>
      </c>
      <c r="N7" t="s">
        <v>8</v>
      </c>
      <c r="O7" t="s">
        <v>11</v>
      </c>
      <c r="P7" t="s">
        <v>74</v>
      </c>
      <c r="Q7" t="s">
        <v>12</v>
      </c>
      <c r="R7" t="s">
        <v>157</v>
      </c>
      <c r="U7" t="s">
        <v>124</v>
      </c>
      <c r="W7" t="s">
        <v>61</v>
      </c>
      <c r="X7" t="s">
        <v>100</v>
      </c>
      <c r="Y7" t="s">
        <v>4</v>
      </c>
    </row>
    <row r="8" spans="2:25" ht="12.75">
      <c r="B8" t="s">
        <v>102</v>
      </c>
      <c r="C8" t="s">
        <v>85</v>
      </c>
      <c r="D8" t="s">
        <v>147</v>
      </c>
      <c r="E8" t="s">
        <v>177</v>
      </c>
      <c r="F8" t="s">
        <v>91</v>
      </c>
      <c r="H8" t="s">
        <v>25</v>
      </c>
      <c r="I8" t="s">
        <v>17</v>
      </c>
      <c r="J8" t="s">
        <v>128</v>
      </c>
      <c r="K8" t="s">
        <v>94</v>
      </c>
      <c r="N8" t="s">
        <v>15</v>
      </c>
      <c r="O8" t="s">
        <v>16</v>
      </c>
      <c r="P8" t="s">
        <v>92</v>
      </c>
      <c r="Q8" t="s">
        <v>13</v>
      </c>
      <c r="R8" t="s">
        <v>47</v>
      </c>
      <c r="U8" t="s">
        <v>250</v>
      </c>
      <c r="W8" t="s">
        <v>64</v>
      </c>
      <c r="X8" t="s">
        <v>112</v>
      </c>
      <c r="Y8" t="s">
        <v>6</v>
      </c>
    </row>
    <row r="9" spans="2:25" ht="12.75">
      <c r="B9" t="s">
        <v>104</v>
      </c>
      <c r="C9" t="s">
        <v>88</v>
      </c>
      <c r="D9" t="s">
        <v>182</v>
      </c>
      <c r="E9" t="s">
        <v>184</v>
      </c>
      <c r="F9" t="s">
        <v>108</v>
      </c>
      <c r="H9" t="s">
        <v>125</v>
      </c>
      <c r="I9" s="28" t="s">
        <v>120</v>
      </c>
      <c r="J9" t="s">
        <v>27</v>
      </c>
      <c r="K9" t="s">
        <v>109</v>
      </c>
      <c r="N9" t="s">
        <v>144</v>
      </c>
      <c r="O9" t="s">
        <v>19</v>
      </c>
      <c r="P9" t="s">
        <v>249</v>
      </c>
      <c r="Q9" t="s">
        <v>134</v>
      </c>
      <c r="U9" t="s">
        <v>251</v>
      </c>
      <c r="W9" t="s">
        <v>67</v>
      </c>
      <c r="X9" t="s">
        <v>118</v>
      </c>
      <c r="Y9" t="s">
        <v>86</v>
      </c>
    </row>
    <row r="10" spans="2:25" ht="12.75">
      <c r="B10" t="s">
        <v>123</v>
      </c>
      <c r="C10" t="s">
        <v>95</v>
      </c>
      <c r="D10" t="s">
        <v>44</v>
      </c>
      <c r="F10" t="s">
        <v>110</v>
      </c>
      <c r="H10" t="s">
        <v>136</v>
      </c>
      <c r="I10" s="28" t="s">
        <v>122</v>
      </c>
      <c r="J10" t="s">
        <v>149</v>
      </c>
      <c r="K10" t="s">
        <v>121</v>
      </c>
      <c r="N10" t="s">
        <v>35</v>
      </c>
      <c r="O10" t="s">
        <v>129</v>
      </c>
      <c r="P10" t="s">
        <v>14</v>
      </c>
      <c r="Q10" t="s">
        <v>26</v>
      </c>
      <c r="U10" t="s">
        <v>252</v>
      </c>
      <c r="W10" t="s">
        <v>76</v>
      </c>
      <c r="X10" t="s">
        <v>28</v>
      </c>
      <c r="Y10" t="s">
        <v>99</v>
      </c>
    </row>
    <row r="11" spans="2:25" ht="12.75">
      <c r="B11" t="s">
        <v>137</v>
      </c>
      <c r="C11" t="s">
        <v>101</v>
      </c>
      <c r="F11" t="s">
        <v>113</v>
      </c>
      <c r="H11" t="s">
        <v>146</v>
      </c>
      <c r="I11" t="s">
        <v>127</v>
      </c>
      <c r="J11" t="s">
        <v>34</v>
      </c>
      <c r="K11" t="s">
        <v>20</v>
      </c>
      <c r="N11" t="s">
        <v>164</v>
      </c>
      <c r="O11" t="s">
        <v>135</v>
      </c>
      <c r="P11" t="s">
        <v>117</v>
      </c>
      <c r="Q11" t="s">
        <v>145</v>
      </c>
      <c r="U11" t="s">
        <v>156</v>
      </c>
      <c r="W11" t="s">
        <v>247</v>
      </c>
      <c r="X11" t="s">
        <v>153</v>
      </c>
      <c r="Y11" t="s">
        <v>115</v>
      </c>
    </row>
    <row r="12" spans="2:25" ht="12.75">
      <c r="B12" t="s">
        <v>138</v>
      </c>
      <c r="C12" t="s">
        <v>107</v>
      </c>
      <c r="F12" t="s">
        <v>114</v>
      </c>
      <c r="I12" t="s">
        <v>139</v>
      </c>
      <c r="J12" t="s">
        <v>173</v>
      </c>
      <c r="K12" t="s">
        <v>24</v>
      </c>
      <c r="N12" t="s">
        <v>37</v>
      </c>
      <c r="O12" t="s">
        <v>31</v>
      </c>
      <c r="P12" t="s">
        <v>21</v>
      </c>
      <c r="Q12" t="s">
        <v>29</v>
      </c>
      <c r="U12" t="s">
        <v>253</v>
      </c>
      <c r="W12" t="s">
        <v>93</v>
      </c>
      <c r="X12" t="s">
        <v>161</v>
      </c>
      <c r="Y12" t="s">
        <v>32</v>
      </c>
    </row>
    <row r="13" spans="2:25" ht="12.75">
      <c r="B13" t="s">
        <v>143</v>
      </c>
      <c r="C13" t="s">
        <v>168</v>
      </c>
      <c r="F13" t="s">
        <v>132</v>
      </c>
      <c r="I13" t="s">
        <v>151</v>
      </c>
      <c r="J13" t="s">
        <v>43</v>
      </c>
      <c r="K13" t="s">
        <v>126</v>
      </c>
      <c r="N13" t="s">
        <v>38</v>
      </c>
      <c r="O13" t="s">
        <v>41</v>
      </c>
      <c r="P13" t="s">
        <v>141</v>
      </c>
      <c r="Q13" t="s">
        <v>42</v>
      </c>
      <c r="U13" t="s">
        <v>162</v>
      </c>
      <c r="W13" t="s">
        <v>97</v>
      </c>
      <c r="Y13" t="s">
        <v>33</v>
      </c>
    </row>
    <row r="14" spans="2:25" ht="12.75">
      <c r="B14" t="s">
        <v>148</v>
      </c>
      <c r="F14" t="s">
        <v>140</v>
      </c>
      <c r="I14" s="28" t="s">
        <v>160</v>
      </c>
      <c r="J14" t="s">
        <v>202</v>
      </c>
      <c r="K14" t="s">
        <v>130</v>
      </c>
      <c r="N14" t="s">
        <v>194</v>
      </c>
      <c r="O14" t="s">
        <v>46</v>
      </c>
      <c r="P14" t="s">
        <v>36</v>
      </c>
      <c r="U14" t="s">
        <v>166</v>
      </c>
      <c r="W14" t="s">
        <v>98</v>
      </c>
      <c r="Y14" t="s">
        <v>183</v>
      </c>
    </row>
    <row r="15" spans="2:25" ht="12.75">
      <c r="B15" t="s">
        <v>165</v>
      </c>
      <c r="F15" t="s">
        <v>142</v>
      </c>
      <c r="I15" t="s">
        <v>40</v>
      </c>
      <c r="J15" t="s">
        <v>199</v>
      </c>
      <c r="K15" t="s">
        <v>159</v>
      </c>
      <c r="P15" t="s">
        <v>167</v>
      </c>
      <c r="U15" t="s">
        <v>175</v>
      </c>
      <c r="W15" t="s">
        <v>111</v>
      </c>
      <c r="Y15" t="s">
        <v>48</v>
      </c>
    </row>
    <row r="16" spans="2:25" ht="12.75">
      <c r="B16" t="s">
        <v>171</v>
      </c>
      <c r="F16" t="s">
        <v>154</v>
      </c>
      <c r="I16" t="s">
        <v>186</v>
      </c>
      <c r="K16" t="s">
        <v>255</v>
      </c>
      <c r="P16" t="s">
        <v>256</v>
      </c>
      <c r="U16" t="s">
        <v>254</v>
      </c>
      <c r="W16" t="s">
        <v>116</v>
      </c>
      <c r="Y16" t="s">
        <v>198</v>
      </c>
    </row>
    <row r="17" spans="2:23" ht="12.75">
      <c r="B17" t="s">
        <v>176</v>
      </c>
      <c r="F17" t="s">
        <v>155</v>
      </c>
      <c r="I17" t="s">
        <v>191</v>
      </c>
      <c r="K17" t="s">
        <v>163</v>
      </c>
      <c r="P17" t="s">
        <v>174</v>
      </c>
      <c r="U17" t="s">
        <v>189</v>
      </c>
      <c r="W17" t="s">
        <v>22</v>
      </c>
    </row>
    <row r="18" spans="2:23" ht="12.75">
      <c r="B18" t="s">
        <v>193</v>
      </c>
      <c r="F18" t="s">
        <v>170</v>
      </c>
      <c r="I18" t="s">
        <v>197</v>
      </c>
      <c r="K18" t="s">
        <v>169</v>
      </c>
      <c r="P18" t="s">
        <v>39</v>
      </c>
      <c r="U18" t="s">
        <v>203</v>
      </c>
      <c r="W18" t="s">
        <v>248</v>
      </c>
    </row>
    <row r="19" spans="2:23" ht="12.75">
      <c r="B19" t="s">
        <v>196</v>
      </c>
      <c r="F19" t="s">
        <v>172</v>
      </c>
      <c r="K19" t="s">
        <v>185</v>
      </c>
      <c r="P19" t="s">
        <v>187</v>
      </c>
      <c r="U19" t="s">
        <v>204</v>
      </c>
      <c r="W19" t="s">
        <v>152</v>
      </c>
    </row>
    <row r="20" spans="2:23" ht="12.75">
      <c r="B20" t="s">
        <v>201</v>
      </c>
      <c r="F20" t="s">
        <v>188</v>
      </c>
      <c r="K20" t="s">
        <v>45</v>
      </c>
      <c r="W20" t="s">
        <v>179</v>
      </c>
    </row>
    <row r="21" spans="2:23" ht="12.75">
      <c r="B21" t="s">
        <v>49</v>
      </c>
      <c r="K21" t="s">
        <v>195</v>
      </c>
      <c r="W21" t="s">
        <v>180</v>
      </c>
    </row>
    <row r="22" spans="11:23" ht="12.75">
      <c r="K22" t="s">
        <v>200</v>
      </c>
      <c r="W22" t="s">
        <v>181</v>
      </c>
    </row>
    <row r="23" ht="12.75">
      <c r="W23" t="s">
        <v>190</v>
      </c>
    </row>
    <row r="24" ht="12.75">
      <c r="W24" t="s">
        <v>192</v>
      </c>
    </row>
  </sheetData>
  <sheetProtection/>
  <hyperlinks>
    <hyperlink ref="A1" r:id="rId1" display="http://www.sourceoecd.org/9789264055988"/>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24"/>
  <dimension ref="A1:D48"/>
  <sheetViews>
    <sheetView zoomScalePageLayoutView="0" workbookViewId="0" topLeftCell="A25">
      <selection activeCell="A1" sqref="A1"/>
    </sheetView>
  </sheetViews>
  <sheetFormatPr defaultColWidth="9.140625" defaultRowHeight="12.75"/>
  <sheetData>
    <row r="1" ht="12.75">
      <c r="A1" s="402" t="s">
        <v>488</v>
      </c>
    </row>
    <row r="2" spans="1:2" ht="12.75">
      <c r="A2" s="403" t="s">
        <v>489</v>
      </c>
      <c r="B2" t="s">
        <v>374</v>
      </c>
    </row>
    <row r="3" ht="12.75">
      <c r="A3" s="403" t="s">
        <v>490</v>
      </c>
    </row>
    <row r="4" spans="1:4" ht="12.75">
      <c r="A4" s="97" t="s">
        <v>208</v>
      </c>
      <c r="B4" s="98" t="s">
        <v>360</v>
      </c>
      <c r="C4" s="99" t="s">
        <v>323</v>
      </c>
      <c r="D4" s="99" t="s">
        <v>364</v>
      </c>
    </row>
    <row r="5" spans="1:4" ht="12.75">
      <c r="A5" s="100" t="s">
        <v>1</v>
      </c>
      <c r="B5" s="101" t="s">
        <v>325</v>
      </c>
      <c r="C5" s="102">
        <v>1</v>
      </c>
      <c r="D5" s="102">
        <v>36</v>
      </c>
    </row>
    <row r="6" spans="1:4" ht="12.75">
      <c r="A6" s="100" t="s">
        <v>2</v>
      </c>
      <c r="B6" s="101" t="s">
        <v>326</v>
      </c>
      <c r="C6" s="102">
        <v>2</v>
      </c>
      <c r="D6" s="102">
        <v>40</v>
      </c>
    </row>
    <row r="7" spans="1:4" ht="12.75">
      <c r="A7" s="100" t="s">
        <v>3</v>
      </c>
      <c r="B7" s="101" t="s">
        <v>327</v>
      </c>
      <c r="C7" s="102">
        <v>3</v>
      </c>
      <c r="D7" s="102">
        <v>56</v>
      </c>
    </row>
    <row r="8" spans="1:4" ht="12.75">
      <c r="A8" s="100" t="s">
        <v>5</v>
      </c>
      <c r="B8" s="101" t="s">
        <v>5</v>
      </c>
      <c r="C8" s="102">
        <v>4</v>
      </c>
      <c r="D8" s="102">
        <v>124</v>
      </c>
    </row>
    <row r="9" spans="1:4" ht="12.75">
      <c r="A9" s="100" t="s">
        <v>6</v>
      </c>
      <c r="B9" s="101" t="s">
        <v>352</v>
      </c>
      <c r="C9" s="102"/>
      <c r="D9" s="102"/>
    </row>
    <row r="10" spans="1:4" ht="12.75">
      <c r="A10" s="100" t="s">
        <v>8</v>
      </c>
      <c r="B10" s="101" t="s">
        <v>328</v>
      </c>
      <c r="C10" s="102">
        <v>5</v>
      </c>
      <c r="D10" s="102">
        <v>203</v>
      </c>
    </row>
    <row r="11" spans="1:4" ht="12.75">
      <c r="A11" s="100" t="s">
        <v>9</v>
      </c>
      <c r="B11" s="101" t="s">
        <v>329</v>
      </c>
      <c r="C11" s="102">
        <v>6</v>
      </c>
      <c r="D11" s="102">
        <v>208</v>
      </c>
    </row>
    <row r="12" spans="1:4" ht="12.75">
      <c r="A12" s="100" t="s">
        <v>11</v>
      </c>
      <c r="B12" s="101" t="s">
        <v>330</v>
      </c>
      <c r="C12" s="102">
        <v>7</v>
      </c>
      <c r="D12" s="102">
        <v>246</v>
      </c>
    </row>
    <row r="13" spans="1:4" ht="12.75">
      <c r="A13" s="100" t="s">
        <v>12</v>
      </c>
      <c r="B13" s="101" t="s">
        <v>12</v>
      </c>
      <c r="C13" s="102">
        <v>8</v>
      </c>
      <c r="D13" s="102">
        <v>250</v>
      </c>
    </row>
    <row r="14" spans="1:4" ht="12.75">
      <c r="A14" s="100" t="s">
        <v>13</v>
      </c>
      <c r="B14" s="101" t="s">
        <v>331</v>
      </c>
      <c r="C14" s="102">
        <v>9</v>
      </c>
      <c r="D14" s="102">
        <v>276</v>
      </c>
    </row>
    <row r="15" spans="1:4" ht="12.75">
      <c r="A15" s="100" t="s">
        <v>14</v>
      </c>
      <c r="B15" s="101" t="s">
        <v>332</v>
      </c>
      <c r="C15" s="102">
        <v>10</v>
      </c>
      <c r="D15" s="102">
        <v>300</v>
      </c>
    </row>
    <row r="16" spans="1:4" ht="12.75">
      <c r="A16" s="100" t="s">
        <v>15</v>
      </c>
      <c r="B16" s="101" t="s">
        <v>333</v>
      </c>
      <c r="C16" s="102">
        <v>11</v>
      </c>
      <c r="D16" s="102">
        <v>348</v>
      </c>
    </row>
    <row r="17" spans="1:4" ht="12.75">
      <c r="A17" s="100" t="s">
        <v>16</v>
      </c>
      <c r="B17" s="101" t="s">
        <v>334</v>
      </c>
      <c r="C17" s="102">
        <v>12</v>
      </c>
      <c r="D17" s="102">
        <v>352</v>
      </c>
    </row>
    <row r="18" spans="1:4" ht="12.75">
      <c r="A18" s="100" t="s">
        <v>19</v>
      </c>
      <c r="B18" s="101" t="s">
        <v>335</v>
      </c>
      <c r="C18" s="102">
        <v>13</v>
      </c>
      <c r="D18" s="102">
        <v>372</v>
      </c>
    </row>
    <row r="19" spans="1:4" ht="12.75">
      <c r="A19" s="100" t="s">
        <v>21</v>
      </c>
      <c r="B19" s="101" t="s">
        <v>336</v>
      </c>
      <c r="C19" s="102">
        <v>14</v>
      </c>
      <c r="D19" s="102">
        <v>380</v>
      </c>
    </row>
    <row r="20" spans="1:4" ht="12.75">
      <c r="A20" s="100" t="s">
        <v>23</v>
      </c>
      <c r="B20" s="101" t="s">
        <v>337</v>
      </c>
      <c r="C20" s="102">
        <v>15</v>
      </c>
      <c r="D20" s="102">
        <v>392</v>
      </c>
    </row>
    <row r="21" spans="1:4" ht="12.75">
      <c r="A21" s="100" t="s">
        <v>25</v>
      </c>
      <c r="B21" s="101" t="s">
        <v>338</v>
      </c>
      <c r="C21" s="102">
        <v>16</v>
      </c>
      <c r="D21" s="102">
        <v>407</v>
      </c>
    </row>
    <row r="22" spans="1:4" ht="12.75">
      <c r="A22" s="100" t="s">
        <v>26</v>
      </c>
      <c r="B22" s="101" t="s">
        <v>26</v>
      </c>
      <c r="C22" s="102">
        <v>17</v>
      </c>
      <c r="D22" s="102">
        <v>442</v>
      </c>
    </row>
    <row r="23" spans="1:4" ht="12.75">
      <c r="A23" s="100" t="s">
        <v>28</v>
      </c>
      <c r="B23" s="101" t="s">
        <v>339</v>
      </c>
      <c r="C23" s="102">
        <v>18</v>
      </c>
      <c r="D23" s="102">
        <v>484</v>
      </c>
    </row>
    <row r="24" spans="1:4" ht="12.75">
      <c r="A24" s="100" t="s">
        <v>29</v>
      </c>
      <c r="B24" s="101" t="s">
        <v>340</v>
      </c>
      <c r="C24" s="102">
        <v>19</v>
      </c>
      <c r="D24" s="102">
        <v>528</v>
      </c>
    </row>
    <row r="25" spans="1:4" ht="12.75">
      <c r="A25" s="100" t="s">
        <v>30</v>
      </c>
      <c r="B25" s="101" t="s">
        <v>341</v>
      </c>
      <c r="C25" s="102">
        <v>20</v>
      </c>
      <c r="D25" s="102">
        <v>554</v>
      </c>
    </row>
    <row r="26" spans="1:4" ht="12.75">
      <c r="A26" s="100" t="s">
        <v>31</v>
      </c>
      <c r="B26" s="101" t="s">
        <v>342</v>
      </c>
      <c r="C26" s="102">
        <v>21</v>
      </c>
      <c r="D26" s="102">
        <v>578</v>
      </c>
    </row>
    <row r="27" spans="1:4" ht="12.75">
      <c r="A27" s="100" t="s">
        <v>35</v>
      </c>
      <c r="B27" s="101" t="s">
        <v>343</v>
      </c>
      <c r="C27" s="102">
        <v>22</v>
      </c>
      <c r="D27" s="102">
        <v>616</v>
      </c>
    </row>
    <row r="28" spans="1:4" ht="12.75">
      <c r="A28" s="100" t="s">
        <v>36</v>
      </c>
      <c r="B28" s="101" t="s">
        <v>36</v>
      </c>
      <c r="C28" s="102">
        <v>23</v>
      </c>
      <c r="D28" s="102">
        <v>620</v>
      </c>
    </row>
    <row r="29" spans="1:4" ht="12.75">
      <c r="A29" s="100" t="s">
        <v>207</v>
      </c>
      <c r="B29" s="103" t="s">
        <v>344</v>
      </c>
      <c r="C29" s="102">
        <v>24</v>
      </c>
      <c r="D29" s="102">
        <v>703</v>
      </c>
    </row>
    <row r="30" spans="1:4" ht="12.75">
      <c r="A30" s="100" t="s">
        <v>39</v>
      </c>
      <c r="B30" s="101" t="s">
        <v>345</v>
      </c>
      <c r="C30" s="102">
        <v>25</v>
      </c>
      <c r="D30" s="102">
        <v>724</v>
      </c>
    </row>
    <row r="31" spans="1:4" ht="12.75">
      <c r="A31" s="100" t="s">
        <v>41</v>
      </c>
      <c r="B31" s="101" t="s">
        <v>346</v>
      </c>
      <c r="C31" s="102">
        <v>26</v>
      </c>
      <c r="D31" s="102">
        <v>752</v>
      </c>
    </row>
    <row r="32" spans="1:4" ht="12.75">
      <c r="A32" s="100" t="s">
        <v>42</v>
      </c>
      <c r="B32" s="101" t="s">
        <v>347</v>
      </c>
      <c r="C32" s="102">
        <v>27</v>
      </c>
      <c r="D32" s="102">
        <v>756</v>
      </c>
    </row>
    <row r="33" spans="1:4" ht="12.75">
      <c r="A33" s="100" t="s">
        <v>45</v>
      </c>
      <c r="B33" s="101" t="s">
        <v>348</v>
      </c>
      <c r="C33" s="102">
        <v>28</v>
      </c>
      <c r="D33" s="102">
        <v>792</v>
      </c>
    </row>
    <row r="34" spans="1:4" ht="12.75">
      <c r="A34" s="100" t="s">
        <v>46</v>
      </c>
      <c r="B34" s="101" t="s">
        <v>349</v>
      </c>
      <c r="C34" s="102">
        <v>29</v>
      </c>
      <c r="D34" s="102">
        <v>826</v>
      </c>
    </row>
    <row r="35" spans="1:4" ht="12.75">
      <c r="A35" s="100" t="s">
        <v>47</v>
      </c>
      <c r="B35" s="101" t="s">
        <v>350</v>
      </c>
      <c r="C35" s="102">
        <v>30</v>
      </c>
      <c r="D35" s="102">
        <v>840</v>
      </c>
    </row>
    <row r="36" spans="1:4" ht="12.75">
      <c r="A36" s="104" t="s">
        <v>283</v>
      </c>
      <c r="B36" s="105" t="s">
        <v>361</v>
      </c>
      <c r="C36" s="106">
        <v>31</v>
      </c>
      <c r="D36" s="106">
        <v>0</v>
      </c>
    </row>
    <row r="37" spans="1:4" ht="12.75">
      <c r="A37" s="107" t="s">
        <v>365</v>
      </c>
      <c r="B37" s="105" t="s">
        <v>417</v>
      </c>
      <c r="C37" s="108">
        <v>32</v>
      </c>
      <c r="D37" s="108">
        <v>0</v>
      </c>
    </row>
    <row r="38" spans="1:4" ht="12.75">
      <c r="A38" s="107" t="s">
        <v>282</v>
      </c>
      <c r="B38" s="105" t="s">
        <v>362</v>
      </c>
      <c r="C38" s="108">
        <v>32.2</v>
      </c>
      <c r="D38" s="108">
        <v>0</v>
      </c>
    </row>
    <row r="39" spans="1:4" ht="12.75">
      <c r="A39" s="100" t="s">
        <v>4</v>
      </c>
      <c r="B39" s="109" t="s">
        <v>351</v>
      </c>
      <c r="C39" s="102">
        <v>33</v>
      </c>
      <c r="D39" s="102">
        <v>76</v>
      </c>
    </row>
    <row r="40" spans="1:4" ht="12.75">
      <c r="A40" s="110" t="s">
        <v>7</v>
      </c>
      <c r="B40" s="109" t="s">
        <v>363</v>
      </c>
      <c r="C40" s="102">
        <v>34</v>
      </c>
      <c r="D40" s="102">
        <v>152</v>
      </c>
    </row>
    <row r="41" spans="1:4" ht="12.75">
      <c r="A41" s="110" t="s">
        <v>103</v>
      </c>
      <c r="B41" s="109" t="s">
        <v>353</v>
      </c>
      <c r="C41" s="102">
        <v>35</v>
      </c>
      <c r="D41" s="102">
        <v>228</v>
      </c>
    </row>
    <row r="42" spans="1:4" ht="12.75">
      <c r="A42" s="110" t="s">
        <v>17</v>
      </c>
      <c r="B42" s="109" t="s">
        <v>395</v>
      </c>
      <c r="C42" s="102">
        <v>36</v>
      </c>
      <c r="D42" s="102">
        <v>376</v>
      </c>
    </row>
    <row r="43" spans="1:4" ht="12.75">
      <c r="A43" s="111" t="s">
        <v>18</v>
      </c>
      <c r="B43" s="109" t="s">
        <v>396</v>
      </c>
      <c r="C43" s="102">
        <v>37</v>
      </c>
      <c r="D43" s="102">
        <v>643</v>
      </c>
    </row>
    <row r="44" spans="1:4" ht="12.75">
      <c r="A44" s="111" t="s">
        <v>20</v>
      </c>
      <c r="B44" s="109" t="s">
        <v>354</v>
      </c>
      <c r="C44" s="102">
        <v>38</v>
      </c>
      <c r="D44" s="102">
        <v>705</v>
      </c>
    </row>
    <row r="45" spans="1:4" ht="12.75">
      <c r="A45" s="111" t="s">
        <v>37</v>
      </c>
      <c r="B45" s="109" t="s">
        <v>355</v>
      </c>
      <c r="C45" s="112"/>
      <c r="D45" s="102"/>
    </row>
    <row r="46" spans="1:2" ht="12.75">
      <c r="A46" s="111" t="s">
        <v>174</v>
      </c>
      <c r="B46" s="109" t="s">
        <v>356</v>
      </c>
    </row>
    <row r="47" spans="1:2" ht="12.75">
      <c r="A47" s="111" t="s">
        <v>177</v>
      </c>
      <c r="B47" s="109" t="s">
        <v>367</v>
      </c>
    </row>
    <row r="48" spans="1:2" ht="12.75">
      <c r="A48" s="104" t="s">
        <v>397</v>
      </c>
      <c r="B48" s="105" t="s">
        <v>394</v>
      </c>
    </row>
  </sheetData>
  <sheetProtection/>
  <conditionalFormatting sqref="B5: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tabColor rgb="FFFF0000"/>
    <pageSetUpPr fitToPage="1"/>
  </sheetPr>
  <dimension ref="A1:AE78"/>
  <sheetViews>
    <sheetView showGridLines="0" zoomScaleSheetLayoutView="90" workbookViewId="0" topLeftCell="A1">
      <selection activeCell="A2" sqref="A2"/>
    </sheetView>
  </sheetViews>
  <sheetFormatPr defaultColWidth="8.7109375" defaultRowHeight="12.75"/>
  <cols>
    <col min="1" max="1" width="18.140625" style="7" customWidth="1"/>
    <col min="2" max="2" width="7.7109375" style="7" customWidth="1"/>
    <col min="3" max="10" width="10.7109375" style="10" customWidth="1"/>
    <col min="11" max="11" width="12.421875" style="10" customWidth="1"/>
    <col min="12" max="16384" width="8.7109375" style="7" customWidth="1"/>
  </cols>
  <sheetData>
    <row r="1" ht="12.75">
      <c r="A1" s="404" t="s">
        <v>488</v>
      </c>
    </row>
    <row r="2" spans="1:2" ht="10.5">
      <c r="A2" s="405"/>
      <c r="B2" s="512" t="s">
        <v>374</v>
      </c>
    </row>
    <row r="3" ht="10.5">
      <c r="A3" s="405" t="s">
        <v>490</v>
      </c>
    </row>
    <row r="4" spans="1:11" s="3" customFormat="1" ht="12" customHeight="1">
      <c r="A4" s="425" t="s">
        <v>415</v>
      </c>
      <c r="B4" s="425">
        <v>0</v>
      </c>
      <c r="C4" s="425">
        <v>0</v>
      </c>
      <c r="D4" s="425">
        <v>0</v>
      </c>
      <c r="E4" s="425">
        <v>0</v>
      </c>
      <c r="F4" s="425">
        <v>0</v>
      </c>
      <c r="G4" s="425">
        <v>0</v>
      </c>
      <c r="H4" s="425">
        <v>0</v>
      </c>
      <c r="I4" s="425">
        <v>0</v>
      </c>
      <c r="J4" s="425">
        <v>0</v>
      </c>
      <c r="K4" s="425">
        <v>0</v>
      </c>
    </row>
    <row r="5" spans="1:11" s="4" customFormat="1" ht="25.5" customHeight="1">
      <c r="A5" s="426" t="s">
        <v>317</v>
      </c>
      <c r="B5" s="426"/>
      <c r="C5" s="426"/>
      <c r="D5" s="426"/>
      <c r="E5" s="426"/>
      <c r="F5" s="426"/>
      <c r="G5" s="426"/>
      <c r="H5" s="426"/>
      <c r="I5" s="426"/>
      <c r="J5" s="426"/>
      <c r="K5" s="426"/>
    </row>
    <row r="6" spans="1:14" s="3" customFormat="1" ht="12" customHeight="1">
      <c r="A6" s="426"/>
      <c r="B6" s="426"/>
      <c r="C6" s="426"/>
      <c r="D6" s="426"/>
      <c r="E6" s="426"/>
      <c r="F6" s="426"/>
      <c r="G6" s="426"/>
      <c r="H6" s="426"/>
      <c r="I6" s="426"/>
      <c r="J6" s="426"/>
      <c r="K6" s="426"/>
      <c r="N6" s="4"/>
    </row>
    <row r="7" spans="1:11" s="334" customFormat="1" ht="70.5" customHeight="1">
      <c r="A7" s="433" t="s">
        <v>482</v>
      </c>
      <c r="B7" s="433"/>
      <c r="C7" s="433"/>
      <c r="D7" s="433"/>
      <c r="E7" s="433"/>
      <c r="F7" s="433"/>
      <c r="G7" s="433"/>
      <c r="H7" s="433"/>
      <c r="I7" s="433"/>
      <c r="J7" s="433"/>
      <c r="K7" s="433"/>
    </row>
    <row r="8" spans="1:11" s="334" customFormat="1" ht="6.75" customHeight="1">
      <c r="A8" s="424"/>
      <c r="B8" s="424"/>
      <c r="C8" s="424"/>
      <c r="D8" s="424"/>
      <c r="E8" s="424"/>
      <c r="F8" s="424"/>
      <c r="G8" s="424"/>
      <c r="H8" s="424"/>
      <c r="I8" s="424"/>
      <c r="J8" s="424"/>
      <c r="K8" s="335"/>
    </row>
    <row r="9" spans="3:11" s="334" customFormat="1" ht="6.75" customHeight="1">
      <c r="C9" s="335"/>
      <c r="D9" s="335"/>
      <c r="E9" s="335"/>
      <c r="F9" s="335"/>
      <c r="G9" s="335"/>
      <c r="H9" s="335"/>
      <c r="I9" s="335"/>
      <c r="J9" s="335"/>
      <c r="K9" s="335"/>
    </row>
    <row r="10" spans="1:11" s="3" customFormat="1" ht="20.25" customHeight="1">
      <c r="A10" s="434"/>
      <c r="B10" s="34"/>
      <c r="C10" s="437" t="s">
        <v>272</v>
      </c>
      <c r="D10" s="438"/>
      <c r="E10" s="438"/>
      <c r="F10" s="439"/>
      <c r="G10" s="437" t="s">
        <v>273</v>
      </c>
      <c r="H10" s="438"/>
      <c r="I10" s="438"/>
      <c r="J10" s="438"/>
      <c r="K10" s="439"/>
    </row>
    <row r="11" spans="1:11" s="3" customFormat="1" ht="40.5" customHeight="1">
      <c r="A11" s="435"/>
      <c r="B11" s="36"/>
      <c r="C11" s="428" t="s">
        <v>269</v>
      </c>
      <c r="D11" s="429"/>
      <c r="E11" s="429"/>
      <c r="F11" s="430"/>
      <c r="G11" s="428" t="s">
        <v>270</v>
      </c>
      <c r="H11" s="429"/>
      <c r="I11" s="429"/>
      <c r="J11" s="430"/>
      <c r="K11" s="431" t="s">
        <v>416</v>
      </c>
    </row>
    <row r="12" spans="1:11" s="3" customFormat="1" ht="61.5" customHeight="1">
      <c r="A12" s="435"/>
      <c r="B12" s="35" t="s">
        <v>259</v>
      </c>
      <c r="C12" s="19" t="s">
        <v>257</v>
      </c>
      <c r="D12" s="19" t="s">
        <v>279</v>
      </c>
      <c r="E12" s="19" t="s">
        <v>280</v>
      </c>
      <c r="F12" s="19" t="s">
        <v>258</v>
      </c>
      <c r="G12" s="19" t="s">
        <v>257</v>
      </c>
      <c r="H12" s="19" t="s">
        <v>279</v>
      </c>
      <c r="I12" s="19" t="s">
        <v>280</v>
      </c>
      <c r="J12" s="19" t="s">
        <v>258</v>
      </c>
      <c r="K12" s="432"/>
    </row>
    <row r="13" spans="1:11" s="3" customFormat="1" ht="16.5" customHeight="1">
      <c r="A13" s="436"/>
      <c r="B13" s="37"/>
      <c r="C13" s="387">
        <v>1</v>
      </c>
      <c r="D13" s="387">
        <v>2</v>
      </c>
      <c r="E13" s="387">
        <v>3</v>
      </c>
      <c r="F13" s="387">
        <v>4</v>
      </c>
      <c r="G13" s="387">
        <v>5</v>
      </c>
      <c r="H13" s="387">
        <v>6</v>
      </c>
      <c r="I13" s="387">
        <v>7</v>
      </c>
      <c r="J13" s="387">
        <v>8</v>
      </c>
      <c r="K13" s="387">
        <v>9</v>
      </c>
    </row>
    <row r="14" spans="1:31" ht="15.75" customHeight="1">
      <c r="A14" s="38" t="s">
        <v>208</v>
      </c>
      <c r="B14" s="38"/>
      <c r="C14" s="5"/>
      <c r="D14" s="5"/>
      <c r="E14" s="5"/>
      <c r="F14" s="5"/>
      <c r="G14" s="5"/>
      <c r="H14" s="5"/>
      <c r="I14" s="5"/>
      <c r="J14" s="5"/>
      <c r="K14" s="20"/>
      <c r="L14" s="6"/>
      <c r="M14" s="6"/>
      <c r="N14" s="6"/>
      <c r="O14" s="6"/>
      <c r="P14" s="6"/>
      <c r="Q14" s="6"/>
      <c r="R14" s="6"/>
      <c r="S14" s="6"/>
      <c r="T14" s="6"/>
      <c r="U14" s="6"/>
      <c r="V14" s="6"/>
      <c r="W14" s="6"/>
      <c r="X14" s="6"/>
      <c r="Y14" s="6"/>
      <c r="Z14" s="6"/>
      <c r="AA14" s="6"/>
      <c r="AB14" s="6"/>
      <c r="AC14" s="6"/>
      <c r="AD14" s="6"/>
      <c r="AE14" s="6"/>
    </row>
    <row r="15" spans="1:31" ht="12" customHeight="1">
      <c r="A15" s="135" t="s">
        <v>1</v>
      </c>
      <c r="B15" s="401" t="s">
        <v>398</v>
      </c>
      <c r="C15" s="393">
        <v>20.6328658691506</v>
      </c>
      <c r="D15" s="393">
        <v>18.5750721524935</v>
      </c>
      <c r="E15" s="393">
        <v>20.9181664776219</v>
      </c>
      <c r="F15" s="393">
        <v>23.2766549536589</v>
      </c>
      <c r="G15" s="393">
        <v>23.6360757342074</v>
      </c>
      <c r="H15" s="393">
        <v>18.9464617312124</v>
      </c>
      <c r="I15" s="393">
        <v>24.0889882256893</v>
      </c>
      <c r="J15" s="393">
        <v>33.8325118505766</v>
      </c>
      <c r="K15" s="394">
        <v>218.06569343065692</v>
      </c>
      <c r="L15" s="136"/>
      <c r="M15" s="136"/>
      <c r="N15" s="136"/>
      <c r="O15" s="136"/>
      <c r="P15" s="136"/>
      <c r="Q15" s="136"/>
      <c r="R15" s="136"/>
      <c r="S15" s="136"/>
      <c r="T15" s="136"/>
      <c r="U15" s="136"/>
      <c r="V15" s="136"/>
      <c r="W15" s="136"/>
      <c r="X15" s="136"/>
      <c r="Y15" s="136"/>
      <c r="Z15" s="136"/>
      <c r="AA15" s="136"/>
      <c r="AB15" s="136"/>
      <c r="AC15" s="136"/>
      <c r="AD15" s="136"/>
      <c r="AE15" s="136"/>
    </row>
    <row r="16" spans="1:31" ht="12" customHeight="1">
      <c r="A16" s="135" t="s">
        <v>2</v>
      </c>
      <c r="B16" s="401" t="s">
        <v>398</v>
      </c>
      <c r="C16" s="393">
        <v>15.4999395686049</v>
      </c>
      <c r="D16" s="393">
        <v>4.88417774663163</v>
      </c>
      <c r="E16" s="393">
        <v>15.763131711744</v>
      </c>
      <c r="F16" s="393">
        <v>23.4558198514771</v>
      </c>
      <c r="G16" s="393">
        <v>18.7492757846983</v>
      </c>
      <c r="H16" s="393">
        <v>11.3609637317538</v>
      </c>
      <c r="I16" s="393">
        <v>18.8152551130011</v>
      </c>
      <c r="J16" s="393">
        <v>25.970223367653</v>
      </c>
      <c r="K16" s="394">
        <v>175.74962148640648</v>
      </c>
      <c r="L16" s="136"/>
      <c r="M16" s="136"/>
      <c r="N16" s="136"/>
      <c r="O16" s="136"/>
      <c r="P16" s="136"/>
      <c r="Q16" s="136"/>
      <c r="R16" s="136"/>
      <c r="S16" s="136"/>
      <c r="T16" s="136"/>
      <c r="U16" s="136"/>
      <c r="V16" s="136"/>
      <c r="W16" s="136"/>
      <c r="X16" s="136"/>
      <c r="Y16" s="136"/>
      <c r="Z16" s="136"/>
      <c r="AA16" s="136"/>
      <c r="AB16" s="136"/>
      <c r="AC16" s="136"/>
      <c r="AD16" s="136"/>
      <c r="AE16" s="136"/>
    </row>
    <row r="17" spans="1:31" ht="12" customHeight="1">
      <c r="A17" s="135" t="s">
        <v>3</v>
      </c>
      <c r="B17" s="401">
        <v>1</v>
      </c>
      <c r="C17" s="393">
        <v>8.589041805529174</v>
      </c>
      <c r="D17" s="393">
        <v>6.324062135445447</v>
      </c>
      <c r="E17" s="393">
        <v>9.672963214902412</v>
      </c>
      <c r="F17" s="393">
        <v>21.364985163204746</v>
      </c>
      <c r="G17" s="393">
        <v>12.228534590434748</v>
      </c>
      <c r="H17" s="393">
        <v>9.03651855945096</v>
      </c>
      <c r="I17" s="393">
        <v>13.707288995866254</v>
      </c>
      <c r="J17" s="393">
        <v>31.187966847436815</v>
      </c>
      <c r="K17" s="394">
        <v>109.49766746565633</v>
      </c>
      <c r="L17" s="136"/>
      <c r="M17" s="136"/>
      <c r="N17" s="136"/>
      <c r="O17" s="136"/>
      <c r="P17" s="136"/>
      <c r="Q17" s="136"/>
      <c r="R17" s="136"/>
      <c r="S17" s="136"/>
      <c r="T17" s="136"/>
      <c r="U17" s="136"/>
      <c r="V17" s="136"/>
      <c r="W17" s="136"/>
      <c r="X17" s="136"/>
      <c r="Y17" s="136"/>
      <c r="Z17" s="136"/>
      <c r="AA17" s="136"/>
      <c r="AB17" s="136"/>
      <c r="AC17" s="136"/>
      <c r="AD17" s="136"/>
      <c r="AE17" s="136"/>
    </row>
    <row r="18" spans="1:31" ht="12" customHeight="1">
      <c r="A18" s="135" t="s">
        <v>5</v>
      </c>
      <c r="B18" s="401" t="s">
        <v>476</v>
      </c>
      <c r="C18" s="393">
        <v>6.52809920739973</v>
      </c>
      <c r="D18" s="393">
        <v>4.46243819284346</v>
      </c>
      <c r="E18" s="393">
        <v>6.947200591222</v>
      </c>
      <c r="F18" s="393">
        <v>20.2002033315086</v>
      </c>
      <c r="G18" s="393">
        <v>13.0574913941389</v>
      </c>
      <c r="H18" s="393">
        <v>9.59827273707505</v>
      </c>
      <c r="I18" s="393">
        <v>13.652506534919</v>
      </c>
      <c r="J18" s="393">
        <v>38.5704230859467</v>
      </c>
      <c r="K18" s="394">
        <v>196.3955514853018</v>
      </c>
      <c r="L18" s="136"/>
      <c r="M18" s="136"/>
      <c r="N18" s="136"/>
      <c r="O18" s="136"/>
      <c r="P18" s="136"/>
      <c r="Q18" s="136"/>
      <c r="R18" s="136"/>
      <c r="S18" s="136"/>
      <c r="T18" s="136"/>
      <c r="U18" s="136"/>
      <c r="V18" s="136"/>
      <c r="W18" s="136"/>
      <c r="X18" s="136"/>
      <c r="Y18" s="136"/>
      <c r="Z18" s="136"/>
      <c r="AA18" s="136"/>
      <c r="AB18" s="136"/>
      <c r="AC18" s="136"/>
      <c r="AD18" s="136"/>
      <c r="AE18" s="136"/>
    </row>
    <row r="19" spans="1:31" ht="12" customHeight="1">
      <c r="A19" s="135" t="s">
        <v>6</v>
      </c>
      <c r="B19" s="401" t="s">
        <v>398</v>
      </c>
      <c r="C19" s="393">
        <v>1.51047043346365</v>
      </c>
      <c r="D19" s="393">
        <v>1.25593007950962</v>
      </c>
      <c r="E19" s="393">
        <v>1.59637590679724</v>
      </c>
      <c r="F19" s="393">
        <v>12.262331220722</v>
      </c>
      <c r="G19" s="393">
        <v>1.51047043346365</v>
      </c>
      <c r="H19" s="393">
        <v>1.25593007950962</v>
      </c>
      <c r="I19" s="393">
        <v>1.59637590679724</v>
      </c>
      <c r="J19" s="393">
        <v>12.262331220722</v>
      </c>
      <c r="K19" s="394">
        <v>349.58297382801265</v>
      </c>
      <c r="L19" s="136"/>
      <c r="M19" s="136"/>
      <c r="N19" s="136"/>
      <c r="O19" s="136"/>
      <c r="P19" s="136"/>
      <c r="Q19" s="136"/>
      <c r="R19" s="136"/>
      <c r="S19" s="136"/>
      <c r="T19" s="136"/>
      <c r="U19" s="136"/>
      <c r="V19" s="136"/>
      <c r="W19" s="136"/>
      <c r="X19" s="136"/>
      <c r="Y19" s="136"/>
      <c r="Z19" s="136"/>
      <c r="AA19" s="136"/>
      <c r="AB19" s="136"/>
      <c r="AC19" s="136"/>
      <c r="AD19" s="136"/>
      <c r="AE19" s="136"/>
    </row>
    <row r="20" spans="1:31" ht="12" customHeight="1">
      <c r="A20" s="135" t="s">
        <v>8</v>
      </c>
      <c r="B20" s="401" t="s">
        <v>398</v>
      </c>
      <c r="C20" s="393" t="s">
        <v>51</v>
      </c>
      <c r="D20" s="393" t="s">
        <v>51</v>
      </c>
      <c r="E20" s="393" t="s">
        <v>51</v>
      </c>
      <c r="F20" s="393" t="s">
        <v>51</v>
      </c>
      <c r="G20" s="393">
        <v>7.10933917562541</v>
      </c>
      <c r="H20" s="393">
        <v>1.08505210094366</v>
      </c>
      <c r="I20" s="393">
        <v>7.49348089165346</v>
      </c>
      <c r="J20" s="393">
        <v>9.87263763352506</v>
      </c>
      <c r="K20" s="394">
        <v>510.3694220921726</v>
      </c>
      <c r="L20" s="136"/>
      <c r="M20" s="136"/>
      <c r="N20" s="136"/>
      <c r="O20" s="136"/>
      <c r="P20" s="136"/>
      <c r="Q20" s="136"/>
      <c r="R20" s="136"/>
      <c r="S20" s="136"/>
      <c r="T20" s="136"/>
      <c r="U20" s="136"/>
      <c r="V20" s="136"/>
      <c r="W20" s="136"/>
      <c r="X20" s="136"/>
      <c r="Y20" s="136"/>
      <c r="Z20" s="136"/>
      <c r="AA20" s="136"/>
      <c r="AB20" s="136"/>
      <c r="AC20" s="136"/>
      <c r="AD20" s="136"/>
      <c r="AE20" s="136"/>
    </row>
    <row r="21" spans="1:31" ht="12" customHeight="1">
      <c r="A21" s="135" t="s">
        <v>9</v>
      </c>
      <c r="B21" s="401" t="s">
        <v>398</v>
      </c>
      <c r="C21" s="393">
        <v>2.76931345819589</v>
      </c>
      <c r="D21" s="393">
        <v>3.95258341140016</v>
      </c>
      <c r="E21" s="393">
        <v>2.54521812890151</v>
      </c>
      <c r="F21" s="393">
        <v>4.62627593019427</v>
      </c>
      <c r="G21" s="393">
        <v>8.28800166444885</v>
      </c>
      <c r="H21" s="393">
        <v>11.4397924623478</v>
      </c>
      <c r="I21" s="393">
        <v>7.58994102976955</v>
      </c>
      <c r="J21" s="393">
        <v>16.5130062561739</v>
      </c>
      <c r="K21" s="394">
        <v>148.55877554191594</v>
      </c>
      <c r="L21" s="136"/>
      <c r="M21" s="136"/>
      <c r="N21" s="136"/>
      <c r="O21" s="136"/>
      <c r="P21" s="136"/>
      <c r="Q21" s="136"/>
      <c r="R21" s="136"/>
      <c r="S21" s="136"/>
      <c r="T21" s="136"/>
      <c r="U21" s="136"/>
      <c r="V21" s="136"/>
      <c r="W21" s="136"/>
      <c r="X21" s="136"/>
      <c r="Y21" s="136"/>
      <c r="Z21" s="136"/>
      <c r="AA21" s="136"/>
      <c r="AB21" s="136"/>
      <c r="AC21" s="136"/>
      <c r="AD21" s="136"/>
      <c r="AE21" s="136"/>
    </row>
    <row r="22" spans="1:31" ht="12" customHeight="1">
      <c r="A22" s="135" t="s">
        <v>11</v>
      </c>
      <c r="B22" s="401" t="s">
        <v>398</v>
      </c>
      <c r="C22" s="393">
        <v>3.10643052756679</v>
      </c>
      <c r="D22" s="393" t="s">
        <v>52</v>
      </c>
      <c r="E22" s="393">
        <v>2.84448548940913</v>
      </c>
      <c r="F22" s="393">
        <v>6.61502064294661</v>
      </c>
      <c r="G22" s="393">
        <v>3.65027385934997</v>
      </c>
      <c r="H22" s="393" t="s">
        <v>52</v>
      </c>
      <c r="I22" s="393">
        <v>3.28749336008971</v>
      </c>
      <c r="J22" s="393">
        <v>8.50767732059192</v>
      </c>
      <c r="K22" s="394">
        <v>202.92639138240574</v>
      </c>
      <c r="L22" s="136"/>
      <c r="M22" s="136"/>
      <c r="N22" s="136"/>
      <c r="O22" s="136"/>
      <c r="P22" s="136"/>
      <c r="Q22" s="136"/>
      <c r="R22" s="136"/>
      <c r="S22" s="136"/>
      <c r="T22" s="136"/>
      <c r="U22" s="136"/>
      <c r="V22" s="136"/>
      <c r="W22" s="136"/>
      <c r="X22" s="136"/>
      <c r="Y22" s="136"/>
      <c r="Z22" s="136"/>
      <c r="AA22" s="136"/>
      <c r="AB22" s="136"/>
      <c r="AC22" s="136"/>
      <c r="AD22" s="136"/>
      <c r="AE22" s="136"/>
    </row>
    <row r="23" spans="1:31" ht="12" customHeight="1">
      <c r="A23" s="135" t="s">
        <v>12</v>
      </c>
      <c r="B23" s="401" t="s">
        <v>398</v>
      </c>
      <c r="C23" s="393" t="s">
        <v>51</v>
      </c>
      <c r="D23" s="393" t="s">
        <v>51</v>
      </c>
      <c r="E23" s="393" t="s">
        <v>51</v>
      </c>
      <c r="F23" s="393" t="s">
        <v>51</v>
      </c>
      <c r="G23" s="393">
        <v>11.2465570020023</v>
      </c>
      <c r="H23" s="393">
        <v>4.12274183168636</v>
      </c>
      <c r="I23" s="393">
        <v>12.4464066785251</v>
      </c>
      <c r="J23" s="393">
        <v>39.8186491503641</v>
      </c>
      <c r="K23" s="394">
        <v>177.58033336980705</v>
      </c>
      <c r="L23" s="136"/>
      <c r="M23" s="136"/>
      <c r="N23" s="136"/>
      <c r="O23" s="136"/>
      <c r="P23" s="136"/>
      <c r="Q23" s="136"/>
      <c r="R23" s="136"/>
      <c r="S23" s="136"/>
      <c r="T23" s="136"/>
      <c r="U23" s="136"/>
      <c r="V23" s="136"/>
      <c r="W23" s="136"/>
      <c r="X23" s="136"/>
      <c r="Y23" s="136"/>
      <c r="Z23" s="136"/>
      <c r="AA23" s="136"/>
      <c r="AB23" s="136"/>
      <c r="AC23" s="136"/>
      <c r="AD23" s="136"/>
      <c r="AE23" s="136"/>
    </row>
    <row r="24" spans="1:31" ht="12" customHeight="1">
      <c r="A24" s="135" t="s">
        <v>13</v>
      </c>
      <c r="B24" s="401" t="s">
        <v>398</v>
      </c>
      <c r="C24" s="393" t="s">
        <v>51</v>
      </c>
      <c r="D24" s="393" t="s">
        <v>51</v>
      </c>
      <c r="E24" s="393">
        <v>9.28411644791258</v>
      </c>
      <c r="F24" s="393" t="s">
        <v>51</v>
      </c>
      <c r="G24" s="393">
        <v>10.9357381436138</v>
      </c>
      <c r="H24" s="393">
        <v>3.64684521823005</v>
      </c>
      <c r="I24" s="393">
        <v>12.1919201624155</v>
      </c>
      <c r="J24" s="393" t="s">
        <v>51</v>
      </c>
      <c r="K24" s="394">
        <v>131.27224214056784</v>
      </c>
      <c r="L24" s="136"/>
      <c r="M24" s="136"/>
      <c r="N24" s="136"/>
      <c r="O24" s="136"/>
      <c r="P24" s="136"/>
      <c r="Q24" s="136"/>
      <c r="R24" s="136"/>
      <c r="S24" s="136"/>
      <c r="T24" s="136"/>
      <c r="U24" s="136"/>
      <c r="V24" s="136"/>
      <c r="W24" s="136"/>
      <c r="X24" s="136"/>
      <c r="Y24" s="136"/>
      <c r="Z24" s="136"/>
      <c r="AA24" s="136"/>
      <c r="AB24" s="136"/>
      <c r="AC24" s="136"/>
      <c r="AD24" s="136"/>
      <c r="AE24" s="136"/>
    </row>
    <row r="25" spans="1:31" ht="12" customHeight="1">
      <c r="A25" s="135" t="s">
        <v>14</v>
      </c>
      <c r="B25" s="401">
        <v>4</v>
      </c>
      <c r="C25" s="393" t="s">
        <v>51</v>
      </c>
      <c r="D25" s="393" t="s">
        <v>51</v>
      </c>
      <c r="E25" s="393" t="s">
        <v>51</v>
      </c>
      <c r="F25" s="393" t="s">
        <v>51</v>
      </c>
      <c r="G25" s="393">
        <v>4.10242415973075</v>
      </c>
      <c r="H25" s="393">
        <v>4.46985667445717</v>
      </c>
      <c r="I25" s="393">
        <v>4.10766176219216</v>
      </c>
      <c r="J25" s="393" t="s">
        <v>51</v>
      </c>
      <c r="K25" s="394">
        <v>303.633197910621</v>
      </c>
      <c r="L25" s="136"/>
      <c r="M25" s="136"/>
      <c r="N25" s="136"/>
      <c r="O25" s="136"/>
      <c r="P25" s="136"/>
      <c r="Q25" s="136"/>
      <c r="R25" s="136"/>
      <c r="S25" s="136"/>
      <c r="T25" s="136"/>
      <c r="U25" s="136"/>
      <c r="V25" s="136"/>
      <c r="W25" s="136"/>
      <c r="X25" s="136"/>
      <c r="Y25" s="136"/>
      <c r="Z25" s="136"/>
      <c r="AA25" s="136"/>
      <c r="AB25" s="136"/>
      <c r="AC25" s="136"/>
      <c r="AD25" s="136"/>
      <c r="AE25" s="136"/>
    </row>
    <row r="26" spans="1:31" ht="12" customHeight="1">
      <c r="A26" s="135" t="s">
        <v>15</v>
      </c>
      <c r="B26" s="401" t="s">
        <v>398</v>
      </c>
      <c r="C26" s="393">
        <v>3.2524805723747</v>
      </c>
      <c r="D26" s="393">
        <v>0.313281002499208</v>
      </c>
      <c r="E26" s="393">
        <v>3.40708654962409</v>
      </c>
      <c r="F26" s="393">
        <v>6.7524115755627</v>
      </c>
      <c r="G26" s="393">
        <v>3.73663028896704</v>
      </c>
      <c r="H26" s="393">
        <v>0.457601464324686</v>
      </c>
      <c r="I26" s="393">
        <v>3.90741313701068</v>
      </c>
      <c r="J26" s="393">
        <v>7.73102194883266</v>
      </c>
      <c r="K26" s="394">
        <v>156.0884491114701</v>
      </c>
      <c r="L26" s="136"/>
      <c r="M26" s="136"/>
      <c r="N26" s="136"/>
      <c r="O26" s="136"/>
      <c r="P26" s="136"/>
      <c r="Q26" s="136"/>
      <c r="R26" s="136"/>
      <c r="S26" s="136"/>
      <c r="T26" s="136"/>
      <c r="U26" s="136"/>
      <c r="V26" s="136"/>
      <c r="W26" s="136"/>
      <c r="X26" s="136"/>
      <c r="Y26" s="136"/>
      <c r="Z26" s="136"/>
      <c r="AA26" s="136"/>
      <c r="AB26" s="136"/>
      <c r="AC26" s="136"/>
      <c r="AD26" s="136"/>
      <c r="AE26" s="136"/>
    </row>
    <row r="27" spans="1:31" ht="12" customHeight="1">
      <c r="A27" s="135" t="s">
        <v>16</v>
      </c>
      <c r="B27" s="401" t="s">
        <v>398</v>
      </c>
      <c r="C27" s="393">
        <v>4.32926462630028</v>
      </c>
      <c r="D27" s="393">
        <v>1.16550116550117</v>
      </c>
      <c r="E27" s="393">
        <v>4.22261262391768</v>
      </c>
      <c r="F27" s="393">
        <v>15.9090909090909</v>
      </c>
      <c r="G27" s="393">
        <v>4.90048704227046</v>
      </c>
      <c r="H27" s="393">
        <v>2.0979020979021</v>
      </c>
      <c r="I27" s="393">
        <v>4.76847785167524</v>
      </c>
      <c r="J27" s="393">
        <v>17.4242424242424</v>
      </c>
      <c r="K27" s="394">
        <v>202.2332506203474</v>
      </c>
      <c r="L27" s="136"/>
      <c r="M27" s="136"/>
      <c r="N27" s="136"/>
      <c r="O27" s="136"/>
      <c r="P27" s="136"/>
      <c r="Q27" s="136"/>
      <c r="R27" s="136"/>
      <c r="S27" s="136"/>
      <c r="T27" s="136"/>
      <c r="U27" s="136"/>
      <c r="V27" s="136"/>
      <c r="W27" s="136"/>
      <c r="X27" s="136"/>
      <c r="Y27" s="136"/>
      <c r="Z27" s="136"/>
      <c r="AA27" s="136"/>
      <c r="AB27" s="136"/>
      <c r="AC27" s="136"/>
      <c r="AD27" s="136"/>
      <c r="AE27" s="136"/>
    </row>
    <row r="28" spans="1:31" ht="12" customHeight="1">
      <c r="A28" s="135" t="s">
        <v>19</v>
      </c>
      <c r="B28" s="401" t="s">
        <v>398</v>
      </c>
      <c r="C28" s="393" t="s">
        <v>51</v>
      </c>
      <c r="D28" s="393" t="s">
        <v>401</v>
      </c>
      <c r="E28" s="393" t="s">
        <v>401</v>
      </c>
      <c r="F28" s="393" t="s">
        <v>401</v>
      </c>
      <c r="G28" s="393">
        <v>7.16678430186312</v>
      </c>
      <c r="H28" s="393" t="s">
        <v>402</v>
      </c>
      <c r="I28" s="393" t="s">
        <v>402</v>
      </c>
      <c r="J28" s="393" t="s">
        <v>402</v>
      </c>
      <c r="K28" s="394">
        <v>172.58869553487116</v>
      </c>
      <c r="L28" s="136"/>
      <c r="M28" s="136"/>
      <c r="N28" s="136"/>
      <c r="O28" s="136"/>
      <c r="P28" s="136"/>
      <c r="Q28" s="136"/>
      <c r="R28" s="136"/>
      <c r="S28" s="136"/>
      <c r="T28" s="136"/>
      <c r="U28" s="136"/>
      <c r="V28" s="136"/>
      <c r="W28" s="136"/>
      <c r="X28" s="136"/>
      <c r="Y28" s="136"/>
      <c r="Z28" s="136"/>
      <c r="AA28" s="136"/>
      <c r="AB28" s="136"/>
      <c r="AC28" s="136"/>
      <c r="AD28" s="136"/>
      <c r="AE28" s="136"/>
    </row>
    <row r="29" spans="1:31" ht="12" customHeight="1">
      <c r="A29" s="135" t="s">
        <v>21</v>
      </c>
      <c r="B29" s="401" t="s">
        <v>398</v>
      </c>
      <c r="C29" s="393" t="s">
        <v>51</v>
      </c>
      <c r="D29" s="393" t="s">
        <v>51</v>
      </c>
      <c r="E29" s="393" t="s">
        <v>51</v>
      </c>
      <c r="F29" s="393" t="s">
        <v>51</v>
      </c>
      <c r="G29" s="393">
        <v>3.00160488138179</v>
      </c>
      <c r="H29" s="393" t="s">
        <v>51</v>
      </c>
      <c r="I29" s="393">
        <v>2.9326820894718</v>
      </c>
      <c r="J29" s="393">
        <v>7.04497495741489</v>
      </c>
      <c r="K29" s="394">
        <v>273.8697902041799</v>
      </c>
      <c r="L29" s="136"/>
      <c r="M29" s="136"/>
      <c r="N29" s="136"/>
      <c r="O29" s="136"/>
      <c r="P29" s="136"/>
      <c r="Q29" s="136"/>
      <c r="R29" s="136"/>
      <c r="S29" s="136"/>
      <c r="T29" s="136"/>
      <c r="U29" s="136"/>
      <c r="V29" s="136"/>
      <c r="W29" s="136"/>
      <c r="X29" s="136"/>
      <c r="Y29" s="136"/>
      <c r="Z29" s="136"/>
      <c r="AA29" s="136"/>
      <c r="AB29" s="136"/>
      <c r="AC29" s="136"/>
      <c r="AD29" s="136"/>
      <c r="AE29" s="136"/>
    </row>
    <row r="30" spans="1:31" ht="12" customHeight="1">
      <c r="A30" s="135" t="s">
        <v>23</v>
      </c>
      <c r="B30" s="401" t="s">
        <v>398</v>
      </c>
      <c r="C30" s="393">
        <v>2.92698073848991</v>
      </c>
      <c r="D30" s="393">
        <v>2.88394565788347</v>
      </c>
      <c r="E30" s="393">
        <v>2.60768616279985</v>
      </c>
      <c r="F30" s="393">
        <v>16.1980097644265</v>
      </c>
      <c r="G30" s="393">
        <v>3.21350154063644</v>
      </c>
      <c r="H30" s="393">
        <v>2.93994460269674</v>
      </c>
      <c r="I30" s="393">
        <v>2.95125900024138</v>
      </c>
      <c r="J30" s="393">
        <v>16.8596430381773</v>
      </c>
      <c r="K30" s="394">
        <v>190.02206975242842</v>
      </c>
      <c r="L30" s="136"/>
      <c r="M30" s="136"/>
      <c r="N30" s="136"/>
      <c r="O30" s="136"/>
      <c r="P30" s="136"/>
      <c r="Q30" s="136"/>
      <c r="R30" s="136"/>
      <c r="S30" s="136"/>
      <c r="T30" s="136"/>
      <c r="U30" s="136"/>
      <c r="V30" s="136"/>
      <c r="W30" s="136"/>
      <c r="X30" s="136"/>
      <c r="Y30" s="136"/>
      <c r="Z30" s="136"/>
      <c r="AA30" s="136"/>
      <c r="AB30" s="136"/>
      <c r="AC30" s="136"/>
      <c r="AD30" s="136"/>
      <c r="AE30" s="136"/>
    </row>
    <row r="31" spans="1:31" ht="12" customHeight="1">
      <c r="A31" s="135" t="s">
        <v>25</v>
      </c>
      <c r="B31" s="401" t="s">
        <v>398</v>
      </c>
      <c r="C31" s="393" t="s">
        <v>51</v>
      </c>
      <c r="D31" s="393" t="s">
        <v>51</v>
      </c>
      <c r="E31" s="393" t="s">
        <v>51</v>
      </c>
      <c r="F31" s="393" t="s">
        <v>51</v>
      </c>
      <c r="G31" s="393">
        <v>1.25836763609014</v>
      </c>
      <c r="H31" s="393">
        <v>0.594668321185658</v>
      </c>
      <c r="I31" s="393">
        <v>1.3633916255155</v>
      </c>
      <c r="J31" s="393">
        <v>6.56451155823651</v>
      </c>
      <c r="K31" s="394">
        <v>1195.4343314556775</v>
      </c>
      <c r="L31" s="136"/>
      <c r="M31" s="136"/>
      <c r="N31" s="136"/>
      <c r="O31" s="136"/>
      <c r="P31" s="136"/>
      <c r="Q31" s="136"/>
      <c r="R31" s="136"/>
      <c r="S31" s="136"/>
      <c r="T31" s="136"/>
      <c r="U31" s="136"/>
      <c r="V31" s="136"/>
      <c r="W31" s="136"/>
      <c r="X31" s="136"/>
      <c r="Y31" s="136"/>
      <c r="Z31" s="136"/>
      <c r="AA31" s="136"/>
      <c r="AB31" s="136"/>
      <c r="AC31" s="136"/>
      <c r="AD31" s="136"/>
      <c r="AE31" s="136"/>
    </row>
    <row r="32" spans="1:31" ht="12" customHeight="1">
      <c r="A32" s="135" t="s">
        <v>26</v>
      </c>
      <c r="B32" s="401" t="s">
        <v>398</v>
      </c>
      <c r="C32" s="393" t="s">
        <v>51</v>
      </c>
      <c r="D32" s="393" t="s">
        <v>51</v>
      </c>
      <c r="E32" s="393" t="s">
        <v>51</v>
      </c>
      <c r="F32" s="393" t="s">
        <v>51</v>
      </c>
      <c r="G32" s="393" t="s">
        <v>51</v>
      </c>
      <c r="H32" s="393" t="s">
        <v>51</v>
      </c>
      <c r="I32" s="393" t="s">
        <v>51</v>
      </c>
      <c r="J32" s="393" t="s">
        <v>51</v>
      </c>
      <c r="K32" s="394" t="s">
        <v>51</v>
      </c>
      <c r="L32" s="136"/>
      <c r="M32" s="136"/>
      <c r="N32" s="136"/>
      <c r="O32" s="136"/>
      <c r="P32" s="136"/>
      <c r="Q32" s="136"/>
      <c r="R32" s="136"/>
      <c r="S32" s="136"/>
      <c r="T32" s="136"/>
      <c r="U32" s="136"/>
      <c r="V32" s="136"/>
      <c r="W32" s="136"/>
      <c r="X32" s="136"/>
      <c r="Y32" s="136"/>
      <c r="Z32" s="136"/>
      <c r="AA32" s="136"/>
      <c r="AB32" s="136"/>
      <c r="AC32" s="136"/>
      <c r="AD32" s="136"/>
      <c r="AE32" s="136"/>
    </row>
    <row r="33" spans="1:31" ht="12" customHeight="1">
      <c r="A33" s="135" t="s">
        <v>28</v>
      </c>
      <c r="B33" s="401" t="s">
        <v>398</v>
      </c>
      <c r="C33" s="393" t="s">
        <v>51</v>
      </c>
      <c r="D33" s="393" t="s">
        <v>51</v>
      </c>
      <c r="E33" s="393" t="s">
        <v>51</v>
      </c>
      <c r="F33" s="393" t="s">
        <v>51</v>
      </c>
      <c r="G33" s="393" t="s">
        <v>51</v>
      </c>
      <c r="H33" s="393" t="s">
        <v>51</v>
      </c>
      <c r="I33" s="393" t="s">
        <v>51</v>
      </c>
      <c r="J33" s="393" t="s">
        <v>51</v>
      </c>
      <c r="K33" s="394" t="s">
        <v>51</v>
      </c>
      <c r="L33" s="136"/>
      <c r="M33" s="136"/>
      <c r="N33" s="136"/>
      <c r="O33" s="136"/>
      <c r="P33" s="136"/>
      <c r="Q33" s="136"/>
      <c r="R33" s="136"/>
      <c r="S33" s="136"/>
      <c r="T33" s="136"/>
      <c r="U33" s="136"/>
      <c r="V33" s="136"/>
      <c r="W33" s="136"/>
      <c r="X33" s="136"/>
      <c r="Y33" s="136"/>
      <c r="Z33" s="136"/>
      <c r="AA33" s="136"/>
      <c r="AB33" s="136"/>
      <c r="AC33" s="136"/>
      <c r="AD33" s="136"/>
      <c r="AE33" s="136"/>
    </row>
    <row r="34" spans="1:31" ht="12" customHeight="1">
      <c r="A34" s="135" t="s">
        <v>29</v>
      </c>
      <c r="B34" s="401">
        <v>4</v>
      </c>
      <c r="C34" s="393">
        <v>4.98965607701325</v>
      </c>
      <c r="D34" s="393" t="s">
        <v>52</v>
      </c>
      <c r="E34" s="393">
        <v>5.05202992351013</v>
      </c>
      <c r="F34" s="393" t="s">
        <v>51</v>
      </c>
      <c r="G34" s="393">
        <v>6.77336016444015</v>
      </c>
      <c r="H34" s="393" t="s">
        <v>52</v>
      </c>
      <c r="I34" s="393">
        <v>6.8580314364966</v>
      </c>
      <c r="J34" s="393" t="s">
        <v>51</v>
      </c>
      <c r="K34" s="394">
        <v>291.14330573793893</v>
      </c>
      <c r="L34" s="136"/>
      <c r="M34" s="136"/>
      <c r="N34" s="136"/>
      <c r="O34" s="136"/>
      <c r="P34" s="136"/>
      <c r="Q34" s="136"/>
      <c r="R34" s="136"/>
      <c r="S34" s="136"/>
      <c r="T34" s="136"/>
      <c r="U34" s="136"/>
      <c r="V34" s="136"/>
      <c r="W34" s="136"/>
      <c r="X34" s="136"/>
      <c r="Y34" s="136"/>
      <c r="Z34" s="136"/>
      <c r="AA34" s="136"/>
      <c r="AB34" s="136"/>
      <c r="AC34" s="136"/>
      <c r="AD34" s="136"/>
      <c r="AE34" s="136"/>
    </row>
    <row r="35" spans="1:31" ht="12" customHeight="1">
      <c r="A35" s="135" t="s">
        <v>30</v>
      </c>
      <c r="B35" s="401" t="s">
        <v>398</v>
      </c>
      <c r="C35" s="393">
        <v>12.9176907017288</v>
      </c>
      <c r="D35" s="393">
        <v>12.4595738419297</v>
      </c>
      <c r="E35" s="393">
        <v>12.3854394178046</v>
      </c>
      <c r="F35" s="393">
        <v>31.3395366284001</v>
      </c>
      <c r="G35" s="393">
        <v>24.4063119933377</v>
      </c>
      <c r="H35" s="393">
        <v>22.2941782733344</v>
      </c>
      <c r="I35" s="393">
        <v>24.3587702377692</v>
      </c>
      <c r="J35" s="393">
        <v>46.895701015721</v>
      </c>
      <c r="K35" s="394">
        <v>726.3807540607771</v>
      </c>
      <c r="L35" s="136"/>
      <c r="M35" s="136"/>
      <c r="N35" s="136"/>
      <c r="O35" s="136"/>
      <c r="P35" s="136"/>
      <c r="Q35" s="136"/>
      <c r="R35" s="136"/>
      <c r="S35" s="136"/>
      <c r="T35" s="136"/>
      <c r="U35" s="136"/>
      <c r="V35" s="136"/>
      <c r="W35" s="136"/>
      <c r="X35" s="136"/>
      <c r="Y35" s="136"/>
      <c r="Z35" s="136"/>
      <c r="AA35" s="136"/>
      <c r="AB35" s="136"/>
      <c r="AC35" s="136"/>
      <c r="AD35" s="136"/>
      <c r="AE35" s="136"/>
    </row>
    <row r="36" spans="1:31" ht="12" customHeight="1">
      <c r="A36" s="135" t="s">
        <v>31</v>
      </c>
      <c r="B36" s="401" t="s">
        <v>398</v>
      </c>
      <c r="C36" s="393">
        <v>2.10276858260608</v>
      </c>
      <c r="D36" s="393">
        <v>1.3545347467609</v>
      </c>
      <c r="E36" s="393">
        <v>2.0443445985544</v>
      </c>
      <c r="F36" s="393">
        <v>4.23237850016093</v>
      </c>
      <c r="G36" s="393">
        <v>7.57222389407162</v>
      </c>
      <c r="H36" s="393">
        <v>3.41578327444052</v>
      </c>
      <c r="I36" s="393">
        <v>7.07706583317054</v>
      </c>
      <c r="J36" s="393">
        <v>25.0241390408754</v>
      </c>
      <c r="K36" s="394">
        <v>185.12472698011265</v>
      </c>
      <c r="L36" s="136"/>
      <c r="M36" s="136"/>
      <c r="N36" s="136"/>
      <c r="O36" s="136"/>
      <c r="P36" s="136"/>
      <c r="Q36" s="136"/>
      <c r="R36" s="136"/>
      <c r="S36" s="136"/>
      <c r="T36" s="136"/>
      <c r="U36" s="136"/>
      <c r="V36" s="136"/>
      <c r="W36" s="136"/>
      <c r="X36" s="136"/>
      <c r="Y36" s="136"/>
      <c r="Z36" s="136"/>
      <c r="AA36" s="136"/>
      <c r="AB36" s="136"/>
      <c r="AC36" s="136"/>
      <c r="AD36" s="136"/>
      <c r="AE36" s="136"/>
    </row>
    <row r="37" spans="1:31" ht="12" customHeight="1">
      <c r="A37" s="135" t="s">
        <v>35</v>
      </c>
      <c r="B37" s="401" t="s">
        <v>398</v>
      </c>
      <c r="C37" s="393" t="s">
        <v>51</v>
      </c>
      <c r="D37" s="393" t="s">
        <v>51</v>
      </c>
      <c r="E37" s="393" t="s">
        <v>51</v>
      </c>
      <c r="F37" s="393" t="s">
        <v>51</v>
      </c>
      <c r="G37" s="393">
        <v>0.69091127341896</v>
      </c>
      <c r="H37" s="393" t="s">
        <v>52</v>
      </c>
      <c r="I37" s="393">
        <v>0.668985678059762</v>
      </c>
      <c r="J37" s="393">
        <v>2.64977682781166</v>
      </c>
      <c r="K37" s="394">
        <v>244.28664707802807</v>
      </c>
      <c r="L37" s="136"/>
      <c r="M37" s="136"/>
      <c r="N37" s="136"/>
      <c r="O37" s="136"/>
      <c r="P37" s="136"/>
      <c r="Q37" s="136"/>
      <c r="R37" s="136"/>
      <c r="S37" s="136"/>
      <c r="T37" s="136"/>
      <c r="U37" s="136"/>
      <c r="V37" s="136"/>
      <c r="W37" s="136"/>
      <c r="X37" s="136"/>
      <c r="Y37" s="136"/>
      <c r="Z37" s="136"/>
      <c r="AA37" s="136"/>
      <c r="AB37" s="136"/>
      <c r="AC37" s="136"/>
      <c r="AD37" s="136"/>
      <c r="AE37" s="136"/>
    </row>
    <row r="38" spans="1:31" ht="12" customHeight="1">
      <c r="A38" s="135" t="s">
        <v>36</v>
      </c>
      <c r="B38" s="401" t="s">
        <v>398</v>
      </c>
      <c r="C38" s="393">
        <v>2.14954486000897</v>
      </c>
      <c r="D38" s="393">
        <v>2.2189349112426</v>
      </c>
      <c r="E38" s="393">
        <v>1.95462885089918</v>
      </c>
      <c r="F38" s="393">
        <v>6.54433867735471</v>
      </c>
      <c r="G38" s="393">
        <v>4.93052847178557</v>
      </c>
      <c r="H38" s="393">
        <v>9.02366863905326</v>
      </c>
      <c r="I38" s="393">
        <v>4.65563614259187</v>
      </c>
      <c r="J38" s="393">
        <v>10.9594188376754</v>
      </c>
      <c r="K38" s="394">
        <v>175.05651846269782</v>
      </c>
      <c r="L38" s="136"/>
      <c r="M38" s="136"/>
      <c r="N38" s="136"/>
      <c r="O38" s="136"/>
      <c r="P38" s="136"/>
      <c r="Q38" s="136"/>
      <c r="R38" s="136"/>
      <c r="S38" s="136"/>
      <c r="T38" s="136"/>
      <c r="U38" s="136"/>
      <c r="V38" s="136"/>
      <c r="W38" s="136"/>
      <c r="X38" s="136"/>
      <c r="Y38" s="136"/>
      <c r="Z38" s="136"/>
      <c r="AA38" s="136"/>
      <c r="AB38" s="136"/>
      <c r="AC38" s="136"/>
      <c r="AD38" s="136"/>
      <c r="AE38" s="136"/>
    </row>
    <row r="39" spans="1:31" ht="12" customHeight="1">
      <c r="A39" s="135" t="s">
        <v>207</v>
      </c>
      <c r="B39" s="401" t="s">
        <v>398</v>
      </c>
      <c r="C39" s="393">
        <v>2.26471498232938</v>
      </c>
      <c r="D39" s="393">
        <v>0.45045045045045</v>
      </c>
      <c r="E39" s="393">
        <v>2.13682514324762</v>
      </c>
      <c r="F39" s="393">
        <v>5.23702454562488</v>
      </c>
      <c r="G39" s="393">
        <v>2.35099813924707</v>
      </c>
      <c r="H39" s="393">
        <v>0.630630630630631</v>
      </c>
      <c r="I39" s="393">
        <v>2.21300840786211</v>
      </c>
      <c r="J39" s="393">
        <v>5.50871275997752</v>
      </c>
      <c r="K39" s="394">
        <v>343.63057324840764</v>
      </c>
      <c r="L39" s="136"/>
      <c r="M39" s="136"/>
      <c r="N39" s="136"/>
      <c r="O39" s="136"/>
      <c r="P39" s="136"/>
      <c r="Q39" s="136"/>
      <c r="R39" s="136"/>
      <c r="S39" s="136"/>
      <c r="T39" s="136"/>
      <c r="U39" s="136"/>
      <c r="V39" s="136"/>
      <c r="W39" s="136"/>
      <c r="X39" s="136"/>
      <c r="Y39" s="136"/>
      <c r="Z39" s="136"/>
      <c r="AA39" s="136"/>
      <c r="AB39" s="136"/>
      <c r="AC39" s="136"/>
      <c r="AD39" s="136"/>
      <c r="AE39" s="136"/>
    </row>
    <row r="40" spans="1:31" ht="12" customHeight="1">
      <c r="A40" s="135" t="s">
        <v>39</v>
      </c>
      <c r="B40" s="401" t="s">
        <v>398</v>
      </c>
      <c r="C40" s="393">
        <v>2.06948943273486</v>
      </c>
      <c r="D40" s="393">
        <v>5.30961298377029</v>
      </c>
      <c r="E40" s="393">
        <v>1.05791635736416</v>
      </c>
      <c r="F40" s="393">
        <v>12.7036268346946</v>
      </c>
      <c r="G40" s="393">
        <v>3.64431822456695</v>
      </c>
      <c r="H40" s="393">
        <v>5.30961298377029</v>
      </c>
      <c r="I40" s="393">
        <v>2.44879375414759</v>
      </c>
      <c r="J40" s="393">
        <v>23.9768264823138</v>
      </c>
      <c r="K40" s="394">
        <v>254.5133715002745</v>
      </c>
      <c r="L40" s="136"/>
      <c r="M40" s="136"/>
      <c r="N40" s="136"/>
      <c r="O40" s="136"/>
      <c r="P40" s="136"/>
      <c r="Q40" s="136"/>
      <c r="R40" s="136"/>
      <c r="S40" s="136"/>
      <c r="T40" s="136"/>
      <c r="U40" s="136"/>
      <c r="V40" s="136"/>
      <c r="W40" s="136"/>
      <c r="X40" s="136"/>
      <c r="Y40" s="136"/>
      <c r="Z40" s="136"/>
      <c r="AA40" s="136"/>
      <c r="AB40" s="136"/>
      <c r="AC40" s="136"/>
      <c r="AD40" s="136"/>
      <c r="AE40" s="136"/>
    </row>
    <row r="41" spans="1:31" ht="12" customHeight="1">
      <c r="A41" s="135" t="s">
        <v>41</v>
      </c>
      <c r="B41" s="401" t="s">
        <v>398</v>
      </c>
      <c r="C41" s="393">
        <v>5.56750286940343</v>
      </c>
      <c r="D41" s="393">
        <v>0.45081791249839</v>
      </c>
      <c r="E41" s="393">
        <v>5.1130674002751</v>
      </c>
      <c r="F41" s="393">
        <v>19.7232178414974</v>
      </c>
      <c r="G41" s="393">
        <v>8.49294261930451</v>
      </c>
      <c r="H41" s="393">
        <v>4.07882873212829</v>
      </c>
      <c r="I41" s="393">
        <v>7.93810178817056</v>
      </c>
      <c r="J41" s="393">
        <v>23.6509358821187</v>
      </c>
      <c r="K41" s="394">
        <v>135.2591200876781</v>
      </c>
      <c r="L41" s="136"/>
      <c r="M41" s="136"/>
      <c r="N41" s="136"/>
      <c r="O41" s="136"/>
      <c r="P41" s="136"/>
      <c r="Q41" s="136"/>
      <c r="R41" s="136"/>
      <c r="S41" s="136"/>
      <c r="T41" s="136"/>
      <c r="U41" s="136"/>
      <c r="V41" s="136"/>
      <c r="W41" s="136"/>
      <c r="X41" s="136"/>
      <c r="Y41" s="136"/>
      <c r="Z41" s="136"/>
      <c r="AA41" s="136"/>
      <c r="AB41" s="136"/>
      <c r="AC41" s="136"/>
      <c r="AD41" s="136"/>
      <c r="AE41" s="136"/>
    </row>
    <row r="42" spans="1:31" ht="12" customHeight="1">
      <c r="A42" s="135" t="s">
        <v>42</v>
      </c>
      <c r="B42" s="401">
        <v>4</v>
      </c>
      <c r="C42" s="393">
        <v>14.1248902966557</v>
      </c>
      <c r="D42" s="393" t="s">
        <v>52</v>
      </c>
      <c r="E42" s="393">
        <v>14.6409636138024</v>
      </c>
      <c r="F42" s="393">
        <v>45.9673865138828</v>
      </c>
      <c r="G42" s="393">
        <v>20.3070357153995</v>
      </c>
      <c r="H42" s="393">
        <v>18.5044170178178</v>
      </c>
      <c r="I42" s="393">
        <v>17.9242445132422</v>
      </c>
      <c r="J42" s="393">
        <v>45.8957690612605</v>
      </c>
      <c r="K42" s="394">
        <v>175.2990039610814</v>
      </c>
      <c r="L42" s="136"/>
      <c r="M42" s="136"/>
      <c r="N42" s="136"/>
      <c r="O42" s="136"/>
      <c r="P42" s="136"/>
      <c r="Q42" s="136"/>
      <c r="R42" s="136"/>
      <c r="S42" s="136"/>
      <c r="T42" s="136"/>
      <c r="U42" s="136"/>
      <c r="V42" s="136"/>
      <c r="W42" s="136"/>
      <c r="X42" s="136"/>
      <c r="Y42" s="136"/>
      <c r="Z42" s="136"/>
      <c r="AA42" s="136"/>
      <c r="AB42" s="136"/>
      <c r="AC42" s="136"/>
      <c r="AD42" s="136"/>
      <c r="AE42" s="136"/>
    </row>
    <row r="43" spans="1:31" ht="12" customHeight="1">
      <c r="A43" s="135" t="s">
        <v>45</v>
      </c>
      <c r="B43" s="401" t="s">
        <v>398</v>
      </c>
      <c r="C43" s="393" t="s">
        <v>51</v>
      </c>
      <c r="D43" s="393" t="s">
        <v>51</v>
      </c>
      <c r="E43" s="393" t="s">
        <v>51</v>
      </c>
      <c r="F43" s="393" t="s">
        <v>51</v>
      </c>
      <c r="G43" s="393">
        <v>0.798342587247524</v>
      </c>
      <c r="H43" s="393">
        <v>0.12736948632981</v>
      </c>
      <c r="I43" s="393">
        <v>1.04715335563753</v>
      </c>
      <c r="J43" s="393">
        <v>2.723125178215</v>
      </c>
      <c r="K43" s="394">
        <v>114.52928514784185</v>
      </c>
      <c r="L43" s="136"/>
      <c r="M43" s="136"/>
      <c r="N43" s="136"/>
      <c r="O43" s="136"/>
      <c r="P43" s="136"/>
      <c r="Q43" s="136"/>
      <c r="R43" s="136"/>
      <c r="S43" s="136"/>
      <c r="T43" s="136"/>
      <c r="U43" s="136"/>
      <c r="V43" s="136"/>
      <c r="W43" s="136"/>
      <c r="X43" s="136"/>
      <c r="Y43" s="136"/>
      <c r="Z43" s="136"/>
      <c r="AA43" s="136"/>
      <c r="AB43" s="136"/>
      <c r="AC43" s="136"/>
      <c r="AD43" s="136"/>
      <c r="AE43" s="136"/>
    </row>
    <row r="44" spans="1:31" ht="12" customHeight="1">
      <c r="A44" s="135" t="s">
        <v>46</v>
      </c>
      <c r="B44" s="401" t="s">
        <v>398</v>
      </c>
      <c r="C44" s="393">
        <v>14.6723271485123</v>
      </c>
      <c r="D44" s="393">
        <v>5.89375480829767</v>
      </c>
      <c r="E44" s="393">
        <v>16.0410406063449</v>
      </c>
      <c r="F44" s="393">
        <v>42.0413813561417</v>
      </c>
      <c r="G44" s="393">
        <v>19.8587750739878</v>
      </c>
      <c r="H44" s="393">
        <v>12.3031196944363</v>
      </c>
      <c r="I44" s="393">
        <v>20.8375456702032</v>
      </c>
      <c r="J44" s="393">
        <v>47.6688997671249</v>
      </c>
      <c r="K44" s="394">
        <v>150.6575878278968</v>
      </c>
      <c r="L44" s="136"/>
      <c r="M44" s="136"/>
      <c r="N44" s="136"/>
      <c r="O44" s="136"/>
      <c r="P44" s="136"/>
      <c r="Q44" s="136"/>
      <c r="R44" s="136"/>
      <c r="S44" s="136"/>
      <c r="T44" s="136"/>
      <c r="U44" s="136"/>
      <c r="V44" s="136"/>
      <c r="W44" s="136"/>
      <c r="X44" s="136"/>
      <c r="Y44" s="136"/>
      <c r="Z44" s="136"/>
      <c r="AA44" s="136"/>
      <c r="AB44" s="136"/>
      <c r="AC44" s="136"/>
      <c r="AD44" s="136"/>
      <c r="AE44" s="136"/>
    </row>
    <row r="45" spans="1:31" ht="12" customHeight="1">
      <c r="A45" s="90" t="s">
        <v>47</v>
      </c>
      <c r="B45" s="401" t="s">
        <v>398</v>
      </c>
      <c r="C45" s="393">
        <v>3.42212636824994</v>
      </c>
      <c r="D45" s="393">
        <v>0.994165529504329</v>
      </c>
      <c r="E45" s="393">
        <v>3.3617583697493</v>
      </c>
      <c r="F45" s="393">
        <v>28.0768309579052</v>
      </c>
      <c r="G45" s="393" t="s">
        <v>51</v>
      </c>
      <c r="H45" s="393" t="s">
        <v>51</v>
      </c>
      <c r="I45" s="393" t="s">
        <v>51</v>
      </c>
      <c r="J45" s="393" t="s">
        <v>51</v>
      </c>
      <c r="K45" s="394">
        <v>131.42145215702206</v>
      </c>
      <c r="L45" s="136"/>
      <c r="M45" s="136"/>
      <c r="N45" s="136"/>
      <c r="O45" s="136"/>
      <c r="P45" s="136"/>
      <c r="Q45" s="136"/>
      <c r="R45" s="136"/>
      <c r="S45" s="136"/>
      <c r="T45" s="136"/>
      <c r="U45" s="136"/>
      <c r="V45" s="136"/>
      <c r="W45" s="136"/>
      <c r="X45" s="136"/>
      <c r="Y45" s="136"/>
      <c r="Z45" s="136"/>
      <c r="AA45" s="136"/>
      <c r="AB45" s="136"/>
      <c r="AC45" s="136"/>
      <c r="AD45" s="136"/>
      <c r="AE45" s="136"/>
    </row>
    <row r="46" spans="1:30" ht="11.25">
      <c r="A46" s="139"/>
      <c r="B46" s="401"/>
      <c r="C46" s="395"/>
      <c r="D46" s="395"/>
      <c r="E46" s="395"/>
      <c r="F46" s="395"/>
      <c r="G46" s="395"/>
      <c r="H46" s="395"/>
      <c r="I46" s="395"/>
      <c r="J46" s="395"/>
      <c r="K46" s="396"/>
      <c r="L46" s="136"/>
      <c r="M46" s="136"/>
      <c r="N46" s="136"/>
      <c r="O46" s="136"/>
      <c r="P46" s="136"/>
      <c r="Q46" s="136"/>
      <c r="R46" s="136"/>
      <c r="S46" s="136"/>
      <c r="T46" s="136"/>
      <c r="U46" s="136"/>
      <c r="V46" s="136"/>
      <c r="W46" s="136"/>
      <c r="X46" s="136"/>
      <c r="Y46" s="136"/>
      <c r="Z46" s="136"/>
      <c r="AA46" s="136"/>
      <c r="AB46" s="136"/>
      <c r="AC46" s="136"/>
      <c r="AD46" s="136"/>
    </row>
    <row r="47" spans="1:30" ht="11.25">
      <c r="A47" s="132" t="s">
        <v>283</v>
      </c>
      <c r="B47" s="401" t="s">
        <v>398</v>
      </c>
      <c r="C47" s="397">
        <v>6.671279906315917</v>
      </c>
      <c r="D47" s="397">
        <v>3.6474418364330994</v>
      </c>
      <c r="E47" s="397">
        <v>6.837955123162105</v>
      </c>
      <c r="F47" s="397">
        <v>18.238238168339716</v>
      </c>
      <c r="G47" s="397">
        <v>8.486332349633228</v>
      </c>
      <c r="H47" s="397">
        <v>6.028467705566052</v>
      </c>
      <c r="I47" s="397">
        <v>8.552884414154969</v>
      </c>
      <c r="J47" s="397">
        <v>21.129713563041157</v>
      </c>
      <c r="K47" s="398">
        <v>263.48864838145704</v>
      </c>
      <c r="L47" s="136"/>
      <c r="M47" s="136"/>
      <c r="N47" s="136"/>
      <c r="O47" s="136"/>
      <c r="P47" s="136"/>
      <c r="Q47" s="136"/>
      <c r="R47" s="136"/>
      <c r="S47" s="136"/>
      <c r="T47" s="136"/>
      <c r="U47" s="136"/>
      <c r="V47" s="136"/>
      <c r="W47" s="136"/>
      <c r="X47" s="136"/>
      <c r="Y47" s="136"/>
      <c r="Z47" s="136"/>
      <c r="AA47" s="136"/>
      <c r="AB47" s="136"/>
      <c r="AC47" s="136"/>
      <c r="AD47" s="136"/>
    </row>
    <row r="48" spans="1:30" ht="11.25">
      <c r="A48" s="56" t="s">
        <v>365</v>
      </c>
      <c r="B48" s="401" t="s">
        <v>398</v>
      </c>
      <c r="C48" s="399">
        <v>5.902767391115785</v>
      </c>
      <c r="D48" s="399">
        <v>2.7088795783850768</v>
      </c>
      <c r="E48" s="399">
        <v>6.2393758186779005</v>
      </c>
      <c r="F48" s="399">
        <v>14.906410241869873</v>
      </c>
      <c r="G48" s="399">
        <v>7.608722101048171</v>
      </c>
      <c r="H48" s="399">
        <v>4.810327045200829</v>
      </c>
      <c r="I48" s="399">
        <v>7.770567417501589</v>
      </c>
      <c r="J48" s="399">
        <v>18.64719485992959</v>
      </c>
      <c r="K48" s="400">
        <v>219.815650565722</v>
      </c>
      <c r="L48" s="136"/>
      <c r="M48" s="136"/>
      <c r="N48" s="136"/>
      <c r="O48" s="136"/>
      <c r="P48" s="136"/>
      <c r="Q48" s="136"/>
      <c r="R48" s="136"/>
      <c r="S48" s="136"/>
      <c r="T48" s="136"/>
      <c r="U48" s="136"/>
      <c r="V48" s="136"/>
      <c r="W48" s="136"/>
      <c r="X48" s="136"/>
      <c r="Y48" s="136"/>
      <c r="Z48" s="136"/>
      <c r="AA48" s="136"/>
      <c r="AB48" s="136"/>
      <c r="AC48" s="136"/>
      <c r="AD48" s="136"/>
    </row>
    <row r="49" spans="1:30" ht="11.25">
      <c r="A49" s="91"/>
      <c r="B49" s="401" t="s">
        <v>398</v>
      </c>
      <c r="C49" s="399"/>
      <c r="D49" s="399"/>
      <c r="E49" s="399"/>
      <c r="F49" s="399"/>
      <c r="G49" s="399"/>
      <c r="H49" s="399"/>
      <c r="I49" s="399"/>
      <c r="J49" s="399"/>
      <c r="K49" s="400"/>
      <c r="L49" s="136"/>
      <c r="M49" s="136"/>
      <c r="N49" s="136"/>
      <c r="O49" s="136"/>
      <c r="P49" s="136"/>
      <c r="Q49" s="136"/>
      <c r="R49" s="136"/>
      <c r="S49" s="136"/>
      <c r="T49" s="136"/>
      <c r="U49" s="136"/>
      <c r="V49" s="136"/>
      <c r="W49" s="136"/>
      <c r="X49" s="136"/>
      <c r="Y49" s="136"/>
      <c r="Z49" s="136"/>
      <c r="AA49" s="136"/>
      <c r="AB49" s="136"/>
      <c r="AC49" s="136"/>
      <c r="AD49" s="136"/>
    </row>
    <row r="50" spans="1:30" s="4" customFormat="1" ht="11.25">
      <c r="A50" s="140" t="s">
        <v>282</v>
      </c>
      <c r="B50" s="401" t="s">
        <v>398</v>
      </c>
      <c r="C50" s="393"/>
      <c r="D50" s="393"/>
      <c r="E50" s="393"/>
      <c r="F50" s="393"/>
      <c r="G50" s="393"/>
      <c r="H50" s="393"/>
      <c r="I50" s="393"/>
      <c r="J50" s="393"/>
      <c r="K50" s="394"/>
      <c r="L50" s="136"/>
      <c r="M50" s="136"/>
      <c r="N50" s="136"/>
      <c r="O50" s="136"/>
      <c r="P50" s="136"/>
      <c r="Q50" s="136"/>
      <c r="R50" s="136"/>
      <c r="S50" s="136"/>
      <c r="T50" s="136"/>
      <c r="U50" s="136"/>
      <c r="V50" s="136"/>
      <c r="W50" s="136"/>
      <c r="X50" s="136"/>
      <c r="Y50" s="136"/>
      <c r="Z50" s="136"/>
      <c r="AA50" s="136"/>
      <c r="AB50" s="136"/>
      <c r="AC50" s="136"/>
      <c r="AD50" s="136"/>
    </row>
    <row r="51" spans="1:30" ht="11.25">
      <c r="A51" s="140" t="s">
        <v>4</v>
      </c>
      <c r="B51" s="401" t="s">
        <v>398</v>
      </c>
      <c r="C51" s="393" t="s">
        <v>51</v>
      </c>
      <c r="D51" s="393" t="s">
        <v>51</v>
      </c>
      <c r="E51" s="393" t="s">
        <v>51</v>
      </c>
      <c r="F51" s="393" t="s">
        <v>51</v>
      </c>
      <c r="G51" s="393" t="s">
        <v>51</v>
      </c>
      <c r="H51" s="393" t="s">
        <v>51</v>
      </c>
      <c r="I51" s="393" t="s">
        <v>51</v>
      </c>
      <c r="J51" s="393" t="s">
        <v>51</v>
      </c>
      <c r="K51" s="394" t="s">
        <v>51</v>
      </c>
      <c r="L51" s="136"/>
      <c r="M51" s="136"/>
      <c r="N51" s="136"/>
      <c r="O51" s="136"/>
      <c r="P51" s="136"/>
      <c r="Q51" s="136"/>
      <c r="R51" s="136"/>
      <c r="S51" s="136"/>
      <c r="T51" s="136"/>
      <c r="U51" s="136"/>
      <c r="V51" s="136"/>
      <c r="W51" s="136"/>
      <c r="X51" s="136"/>
      <c r="Y51" s="136"/>
      <c r="Z51" s="136"/>
      <c r="AA51" s="136"/>
      <c r="AB51" s="136"/>
      <c r="AC51" s="136"/>
      <c r="AD51" s="136"/>
    </row>
    <row r="52" spans="1:30" ht="11.25">
      <c r="A52" s="140" t="s">
        <v>103</v>
      </c>
      <c r="B52" s="401" t="s">
        <v>398</v>
      </c>
      <c r="C52" s="393">
        <v>1.51390681844854</v>
      </c>
      <c r="D52" s="393">
        <v>0.270293835556718</v>
      </c>
      <c r="E52" s="393">
        <v>2.07939508506616</v>
      </c>
      <c r="F52" s="393">
        <v>3.31793364132717</v>
      </c>
      <c r="G52" s="393">
        <v>3.55151977467433</v>
      </c>
      <c r="H52" s="393">
        <v>3.28276222861627</v>
      </c>
      <c r="I52" s="393">
        <v>3.62902284767439</v>
      </c>
      <c r="J52" s="393">
        <v>4.74590508189836</v>
      </c>
      <c r="K52" s="394">
        <v>280.5330243337196</v>
      </c>
      <c r="L52" s="136"/>
      <c r="M52" s="136"/>
      <c r="N52" s="136"/>
      <c r="O52" s="136"/>
      <c r="P52" s="136"/>
      <c r="Q52" s="136"/>
      <c r="R52" s="136"/>
      <c r="S52" s="136"/>
      <c r="T52" s="136"/>
      <c r="U52" s="136"/>
      <c r="V52" s="136"/>
      <c r="W52" s="136"/>
      <c r="X52" s="136"/>
      <c r="Y52" s="136"/>
      <c r="Z52" s="136"/>
      <c r="AA52" s="136"/>
      <c r="AB52" s="136"/>
      <c r="AC52" s="136"/>
      <c r="AD52" s="136"/>
    </row>
    <row r="53" spans="1:30" ht="11.25">
      <c r="A53" s="140" t="s">
        <v>20</v>
      </c>
      <c r="B53" s="401" t="s">
        <v>398</v>
      </c>
      <c r="C53" s="393" t="s">
        <v>51</v>
      </c>
      <c r="D53" s="393" t="s">
        <v>51</v>
      </c>
      <c r="E53" s="393" t="s">
        <v>51</v>
      </c>
      <c r="F53" s="393" t="s">
        <v>51</v>
      </c>
      <c r="G53" s="393" t="s">
        <v>51</v>
      </c>
      <c r="H53" s="393" t="s">
        <v>51</v>
      </c>
      <c r="I53" s="393" t="s">
        <v>51</v>
      </c>
      <c r="J53" s="393" t="s">
        <v>51</v>
      </c>
      <c r="K53" s="394" t="s">
        <v>51</v>
      </c>
      <c r="L53" s="136"/>
      <c r="M53" s="136"/>
      <c r="N53" s="136"/>
      <c r="O53" s="136"/>
      <c r="P53" s="136"/>
      <c r="Q53" s="136"/>
      <c r="R53" s="136"/>
      <c r="S53" s="136"/>
      <c r="T53" s="136"/>
      <c r="U53" s="136"/>
      <c r="V53" s="136"/>
      <c r="W53" s="136"/>
      <c r="X53" s="136"/>
      <c r="Y53" s="136"/>
      <c r="Z53" s="136"/>
      <c r="AA53" s="136"/>
      <c r="AB53" s="136"/>
      <c r="AC53" s="136"/>
      <c r="AD53" s="136"/>
    </row>
    <row r="54" spans="1:30" ht="11.25">
      <c r="A54" s="140" t="s">
        <v>37</v>
      </c>
      <c r="B54" s="401" t="s">
        <v>400</v>
      </c>
      <c r="C54" s="393" t="s">
        <v>51</v>
      </c>
      <c r="D54" s="393" t="s">
        <v>51</v>
      </c>
      <c r="E54" s="393" t="s">
        <v>51</v>
      </c>
      <c r="F54" s="393" t="s">
        <v>51</v>
      </c>
      <c r="G54" s="393">
        <v>1.44807423096695</v>
      </c>
      <c r="H54" s="393">
        <v>0.392740840138114</v>
      </c>
      <c r="I54" s="393">
        <v>1.73683977746535</v>
      </c>
      <c r="J54" s="393" t="s">
        <v>51</v>
      </c>
      <c r="K54" s="394">
        <v>347.7384130065518</v>
      </c>
      <c r="L54" s="136"/>
      <c r="M54" s="136"/>
      <c r="N54" s="136"/>
      <c r="O54" s="136"/>
      <c r="P54" s="136"/>
      <c r="Q54" s="136"/>
      <c r="R54" s="136"/>
      <c r="S54" s="136"/>
      <c r="T54" s="136"/>
      <c r="U54" s="136"/>
      <c r="V54" s="136"/>
      <c r="W54" s="136"/>
      <c r="X54" s="136"/>
      <c r="Y54" s="136"/>
      <c r="Z54" s="136"/>
      <c r="AA54" s="136"/>
      <c r="AB54" s="136"/>
      <c r="AC54" s="136"/>
      <c r="AD54" s="136"/>
    </row>
    <row r="55" spans="1:30" ht="11.25">
      <c r="A55" s="140" t="s">
        <v>174</v>
      </c>
      <c r="B55" s="401" t="s">
        <v>398</v>
      </c>
      <c r="C55" s="393">
        <v>1.17891636710122</v>
      </c>
      <c r="D55" s="393">
        <v>0.492599282212474</v>
      </c>
      <c r="E55" s="393">
        <v>1.45440251572327</v>
      </c>
      <c r="F55" s="393">
        <v>7.2692793931732</v>
      </c>
      <c r="G55" s="393">
        <v>1.45004114513405</v>
      </c>
      <c r="H55" s="393">
        <v>0.806924538481387</v>
      </c>
      <c r="I55" s="393">
        <v>1.67059748427673</v>
      </c>
      <c r="J55" s="393">
        <v>8.84955752212389</v>
      </c>
      <c r="K55" s="394">
        <v>215.16709511568124</v>
      </c>
      <c r="L55" s="136"/>
      <c r="M55" s="136"/>
      <c r="N55" s="136"/>
      <c r="O55" s="136"/>
      <c r="P55" s="136"/>
      <c r="Q55" s="136"/>
      <c r="R55" s="136"/>
      <c r="S55" s="136"/>
      <c r="T55" s="136"/>
      <c r="U55" s="136"/>
      <c r="V55" s="136"/>
      <c r="W55" s="136"/>
      <c r="X55" s="136"/>
      <c r="Y55" s="136"/>
      <c r="Z55" s="136"/>
      <c r="AA55" s="136"/>
      <c r="AB55" s="136"/>
      <c r="AC55" s="136"/>
      <c r="AD55" s="136"/>
    </row>
    <row r="56" spans="1:30" ht="10.5">
      <c r="A56" s="25"/>
      <c r="B56" s="33"/>
      <c r="C56" s="142"/>
      <c r="D56" s="142"/>
      <c r="E56" s="142"/>
      <c r="F56" s="142"/>
      <c r="G56" s="142"/>
      <c r="H56" s="142"/>
      <c r="I56" s="142"/>
      <c r="J56" s="142"/>
      <c r="K56" s="143"/>
      <c r="L56" s="136"/>
      <c r="M56" s="136"/>
      <c r="N56" s="136"/>
      <c r="O56" s="136"/>
      <c r="P56" s="136"/>
      <c r="Q56" s="136"/>
      <c r="R56" s="136"/>
      <c r="S56" s="136"/>
      <c r="T56" s="136"/>
      <c r="U56" s="136"/>
      <c r="V56" s="136"/>
      <c r="W56" s="136"/>
      <c r="X56" s="136"/>
      <c r="Y56" s="136"/>
      <c r="Z56" s="136"/>
      <c r="AA56" s="136"/>
      <c r="AB56" s="136"/>
      <c r="AC56" s="136"/>
      <c r="AD56" s="136"/>
    </row>
    <row r="57" spans="1:30" s="4" customFormat="1" ht="84" customHeight="1">
      <c r="A57" s="427" t="s">
        <v>487</v>
      </c>
      <c r="B57" s="427"/>
      <c r="C57" s="427"/>
      <c r="D57" s="427"/>
      <c r="E57" s="427"/>
      <c r="F57" s="427"/>
      <c r="G57" s="427"/>
      <c r="H57" s="427"/>
      <c r="I57" s="427"/>
      <c r="J57" s="427"/>
      <c r="K57" s="427"/>
      <c r="L57" s="136"/>
      <c r="M57" s="136"/>
      <c r="N57" s="136"/>
      <c r="O57" s="136"/>
      <c r="P57" s="136"/>
      <c r="Q57" s="136"/>
      <c r="R57" s="136"/>
      <c r="S57" s="136"/>
      <c r="T57" s="136"/>
      <c r="U57" s="136"/>
      <c r="V57" s="136"/>
      <c r="W57" s="136"/>
      <c r="X57" s="136"/>
      <c r="Y57" s="136"/>
      <c r="Z57" s="136"/>
      <c r="AA57" s="136"/>
      <c r="AB57" s="136"/>
      <c r="AC57" s="136"/>
      <c r="AD57" s="136"/>
    </row>
    <row r="58" spans="1:11" s="4" customFormat="1" ht="10.5">
      <c r="A58" s="144"/>
      <c r="B58" s="144"/>
      <c r="C58" s="14"/>
      <c r="D58" s="14"/>
      <c r="E58" s="14"/>
      <c r="F58" s="14"/>
      <c r="G58" s="14"/>
      <c r="H58" s="14"/>
      <c r="I58" s="14"/>
      <c r="J58" s="14"/>
      <c r="K58" s="14"/>
    </row>
    <row r="59" spans="1:30" s="4" customFormat="1" ht="15.75" customHeight="1">
      <c r="A59" s="145"/>
      <c r="B59" s="145"/>
      <c r="C59" s="137"/>
      <c r="D59" s="137"/>
      <c r="E59" s="137"/>
      <c r="F59" s="137"/>
      <c r="G59" s="137"/>
      <c r="H59" s="137"/>
      <c r="I59" s="137"/>
      <c r="J59" s="137"/>
      <c r="K59" s="137"/>
      <c r="L59" s="136"/>
      <c r="M59" s="136"/>
      <c r="N59" s="136"/>
      <c r="O59" s="136"/>
      <c r="P59" s="136"/>
      <c r="Q59" s="136"/>
      <c r="R59" s="136"/>
      <c r="S59" s="136"/>
      <c r="T59" s="136"/>
      <c r="U59" s="136"/>
      <c r="V59" s="136"/>
      <c r="W59" s="136"/>
      <c r="X59" s="136"/>
      <c r="Y59" s="136"/>
      <c r="Z59" s="136"/>
      <c r="AA59" s="136"/>
      <c r="AB59" s="136"/>
      <c r="AC59" s="136"/>
      <c r="AD59" s="136"/>
    </row>
    <row r="60" spans="1:30" s="4" customFormat="1" ht="15.75" customHeight="1">
      <c r="A60" s="145"/>
      <c r="B60" s="145"/>
      <c r="C60" s="137"/>
      <c r="D60" s="137"/>
      <c r="E60" s="137"/>
      <c r="F60" s="137"/>
      <c r="G60" s="137"/>
      <c r="H60" s="137"/>
      <c r="I60" s="137"/>
      <c r="J60" s="137"/>
      <c r="K60" s="137"/>
      <c r="L60" s="136"/>
      <c r="M60" s="136"/>
      <c r="N60" s="136"/>
      <c r="O60" s="136"/>
      <c r="P60" s="136"/>
      <c r="Q60" s="136"/>
      <c r="R60" s="136"/>
      <c r="S60" s="136"/>
      <c r="T60" s="136"/>
      <c r="U60" s="136"/>
      <c r="V60" s="136"/>
      <c r="W60" s="136"/>
      <c r="X60" s="136"/>
      <c r="Y60" s="136"/>
      <c r="Z60" s="136"/>
      <c r="AA60" s="136"/>
      <c r="AB60" s="136"/>
      <c r="AC60" s="136"/>
      <c r="AD60" s="136"/>
    </row>
    <row r="61" spans="1:30" s="4" customFormat="1" ht="15.75" customHeight="1">
      <c r="A61" s="145"/>
      <c r="B61" s="145"/>
      <c r="C61" s="137"/>
      <c r="D61" s="137"/>
      <c r="E61" s="137"/>
      <c r="F61" s="137"/>
      <c r="G61" s="137"/>
      <c r="H61" s="137"/>
      <c r="I61" s="137"/>
      <c r="J61" s="137"/>
      <c r="K61" s="137"/>
      <c r="L61" s="136"/>
      <c r="M61" s="136"/>
      <c r="N61" s="136"/>
      <c r="O61" s="136"/>
      <c r="P61" s="136"/>
      <c r="Q61" s="136"/>
      <c r="R61" s="136"/>
      <c r="S61" s="136"/>
      <c r="T61" s="136"/>
      <c r="U61" s="136"/>
      <c r="V61" s="136"/>
      <c r="W61" s="136"/>
      <c r="X61" s="136"/>
      <c r="Y61" s="136"/>
      <c r="Z61" s="136"/>
      <c r="AA61" s="136"/>
      <c r="AB61" s="136"/>
      <c r="AC61" s="136"/>
      <c r="AD61" s="136"/>
    </row>
    <row r="62" spans="1:30" s="4" customFormat="1" ht="18.75" customHeight="1">
      <c r="A62" s="13"/>
      <c r="B62" s="13"/>
      <c r="C62" s="137"/>
      <c r="D62" s="137"/>
      <c r="E62" s="137"/>
      <c r="F62" s="137"/>
      <c r="G62" s="137"/>
      <c r="H62" s="137"/>
      <c r="I62" s="137"/>
      <c r="J62" s="137"/>
      <c r="K62" s="137"/>
      <c r="L62" s="136"/>
      <c r="M62" s="136"/>
      <c r="N62" s="136"/>
      <c r="O62" s="136"/>
      <c r="P62" s="136"/>
      <c r="Q62" s="136"/>
      <c r="R62" s="136"/>
      <c r="S62" s="136"/>
      <c r="T62" s="136"/>
      <c r="U62" s="136"/>
      <c r="V62" s="136"/>
      <c r="W62" s="136"/>
      <c r="X62" s="136"/>
      <c r="Y62" s="136"/>
      <c r="Z62" s="136"/>
      <c r="AA62" s="136"/>
      <c r="AB62" s="136"/>
      <c r="AC62" s="136"/>
      <c r="AD62" s="136"/>
    </row>
    <row r="63" spans="1:30" s="4" customFormat="1" ht="18.75" customHeight="1">
      <c r="A63" s="13"/>
      <c r="B63" s="13"/>
      <c r="C63" s="137"/>
      <c r="D63" s="137"/>
      <c r="E63" s="137"/>
      <c r="F63" s="137"/>
      <c r="G63" s="137"/>
      <c r="H63" s="137"/>
      <c r="I63" s="137"/>
      <c r="J63" s="137"/>
      <c r="K63" s="137"/>
      <c r="L63" s="136"/>
      <c r="M63" s="136"/>
      <c r="N63" s="136"/>
      <c r="O63" s="136"/>
      <c r="P63" s="136"/>
      <c r="Q63" s="136"/>
      <c r="R63" s="136"/>
      <c r="S63" s="136"/>
      <c r="T63" s="136"/>
      <c r="U63" s="136"/>
      <c r="V63" s="136"/>
      <c r="W63" s="136"/>
      <c r="X63" s="136"/>
      <c r="Y63" s="136"/>
      <c r="Z63" s="136"/>
      <c r="AA63" s="136"/>
      <c r="AB63" s="136"/>
      <c r="AC63" s="136"/>
      <c r="AD63" s="136"/>
    </row>
    <row r="64" spans="1:30" s="4" customFormat="1" ht="6.75" customHeight="1">
      <c r="A64" s="13"/>
      <c r="B64" s="13"/>
      <c r="C64" s="137"/>
      <c r="D64" s="137"/>
      <c r="E64" s="137"/>
      <c r="F64" s="137"/>
      <c r="G64" s="137"/>
      <c r="H64" s="137"/>
      <c r="I64" s="137"/>
      <c r="J64" s="137"/>
      <c r="K64" s="137"/>
      <c r="L64" s="136"/>
      <c r="M64" s="136"/>
      <c r="N64" s="136"/>
      <c r="O64" s="136"/>
      <c r="P64" s="136"/>
      <c r="Q64" s="136"/>
      <c r="R64" s="136"/>
      <c r="S64" s="136"/>
      <c r="T64" s="136"/>
      <c r="U64" s="136"/>
      <c r="V64" s="136"/>
      <c r="W64" s="136"/>
      <c r="X64" s="136"/>
      <c r="Y64" s="136"/>
      <c r="Z64" s="136"/>
      <c r="AA64" s="136"/>
      <c r="AB64" s="136"/>
      <c r="AC64" s="136"/>
      <c r="AD64" s="136"/>
    </row>
    <row r="65" spans="3:11" s="4" customFormat="1" ht="6.75" customHeight="1">
      <c r="C65" s="14"/>
      <c r="D65" s="14"/>
      <c r="E65" s="14"/>
      <c r="F65" s="14"/>
      <c r="G65" s="14"/>
      <c r="H65" s="14"/>
      <c r="I65" s="14"/>
      <c r="J65" s="14"/>
      <c r="K65" s="14"/>
    </row>
    <row r="66" spans="1:30" s="4" customFormat="1" ht="6.75" customHeight="1">
      <c r="A66" s="13"/>
      <c r="B66" s="13"/>
      <c r="C66" s="137"/>
      <c r="D66" s="137"/>
      <c r="E66" s="137"/>
      <c r="F66" s="137"/>
      <c r="G66" s="137"/>
      <c r="H66" s="137"/>
      <c r="I66" s="137"/>
      <c r="J66" s="137"/>
      <c r="K66" s="137"/>
      <c r="L66" s="136"/>
      <c r="M66" s="136"/>
      <c r="N66" s="136"/>
      <c r="O66" s="136"/>
      <c r="P66" s="136"/>
      <c r="Q66" s="136"/>
      <c r="R66" s="136"/>
      <c r="S66" s="136"/>
      <c r="T66" s="136"/>
      <c r="U66" s="136"/>
      <c r="V66" s="136"/>
      <c r="W66" s="136"/>
      <c r="X66" s="136"/>
      <c r="Y66" s="136"/>
      <c r="Z66" s="136"/>
      <c r="AA66" s="136"/>
      <c r="AB66" s="136"/>
      <c r="AC66" s="136"/>
      <c r="AD66" s="136"/>
    </row>
    <row r="67" spans="1:30" s="4" customFormat="1" ht="6.75" customHeight="1">
      <c r="A67" s="13"/>
      <c r="B67" s="13"/>
      <c r="C67" s="137"/>
      <c r="D67" s="137"/>
      <c r="E67" s="137"/>
      <c r="F67" s="137"/>
      <c r="G67" s="137"/>
      <c r="H67" s="137"/>
      <c r="I67" s="137"/>
      <c r="J67" s="137"/>
      <c r="K67" s="137"/>
      <c r="L67" s="136"/>
      <c r="M67" s="136"/>
      <c r="N67" s="136"/>
      <c r="O67" s="136"/>
      <c r="P67" s="136"/>
      <c r="Q67" s="136"/>
      <c r="R67" s="136"/>
      <c r="S67" s="136"/>
      <c r="T67" s="136"/>
      <c r="U67" s="136"/>
      <c r="V67" s="136"/>
      <c r="W67" s="136"/>
      <c r="X67" s="136"/>
      <c r="Y67" s="136"/>
      <c r="Z67" s="136"/>
      <c r="AA67" s="136"/>
      <c r="AB67" s="136"/>
      <c r="AC67" s="136"/>
      <c r="AD67" s="136"/>
    </row>
    <row r="68" spans="1:30" s="4" customFormat="1" ht="6.75" customHeight="1">
      <c r="A68" s="13"/>
      <c r="B68" s="13"/>
      <c r="C68" s="137"/>
      <c r="D68" s="137"/>
      <c r="E68" s="137"/>
      <c r="F68" s="137"/>
      <c r="G68" s="137"/>
      <c r="H68" s="137"/>
      <c r="I68" s="137"/>
      <c r="J68" s="137"/>
      <c r="K68" s="137"/>
      <c r="L68" s="136"/>
      <c r="M68" s="136"/>
      <c r="N68" s="136"/>
      <c r="O68" s="136"/>
      <c r="P68" s="136"/>
      <c r="Q68" s="136"/>
      <c r="R68" s="136"/>
      <c r="S68" s="136"/>
      <c r="T68" s="136"/>
      <c r="U68" s="136"/>
      <c r="V68" s="136"/>
      <c r="W68" s="136"/>
      <c r="X68" s="136"/>
      <c r="Y68" s="136"/>
      <c r="Z68" s="136"/>
      <c r="AA68" s="136"/>
      <c r="AB68" s="136"/>
      <c r="AC68" s="136"/>
      <c r="AD68" s="136"/>
    </row>
    <row r="69" spans="1:30" s="4" customFormat="1" ht="6.75" customHeight="1">
      <c r="A69" s="13"/>
      <c r="B69" s="13"/>
      <c r="C69" s="137"/>
      <c r="D69" s="137"/>
      <c r="E69" s="137"/>
      <c r="F69" s="137"/>
      <c r="G69" s="137"/>
      <c r="H69" s="137"/>
      <c r="I69" s="137"/>
      <c r="J69" s="137"/>
      <c r="K69" s="137"/>
      <c r="L69" s="136"/>
      <c r="M69" s="136"/>
      <c r="N69" s="136"/>
      <c r="O69" s="136"/>
      <c r="P69" s="136"/>
      <c r="Q69" s="136"/>
      <c r="R69" s="136"/>
      <c r="S69" s="136"/>
      <c r="T69" s="136"/>
      <c r="U69" s="136"/>
      <c r="V69" s="136"/>
      <c r="W69" s="136"/>
      <c r="X69" s="136"/>
      <c r="Y69" s="136"/>
      <c r="Z69" s="136"/>
      <c r="AA69" s="136"/>
      <c r="AB69" s="136"/>
      <c r="AC69" s="136"/>
      <c r="AD69" s="136"/>
    </row>
    <row r="70" spans="1:30" ht="6.75" customHeight="1">
      <c r="A70" s="15"/>
      <c r="B70" s="15"/>
      <c r="C70" s="138"/>
      <c r="D70" s="138"/>
      <c r="E70" s="138"/>
      <c r="F70" s="138"/>
      <c r="G70" s="138"/>
      <c r="H70" s="138"/>
      <c r="I70" s="138"/>
      <c r="J70" s="138"/>
      <c r="K70" s="138"/>
      <c r="L70" s="136"/>
      <c r="M70" s="136"/>
      <c r="N70" s="136"/>
      <c r="O70" s="136"/>
      <c r="P70" s="136"/>
      <c r="Q70" s="136"/>
      <c r="R70" s="136"/>
      <c r="S70" s="136"/>
      <c r="T70" s="136"/>
      <c r="U70" s="136"/>
      <c r="V70" s="136"/>
      <c r="W70" s="136"/>
      <c r="X70" s="136"/>
      <c r="Y70" s="136"/>
      <c r="Z70" s="136"/>
      <c r="AA70" s="136"/>
      <c r="AB70" s="136"/>
      <c r="AC70" s="136"/>
      <c r="AD70" s="136"/>
    </row>
    <row r="71" spans="1:30" ht="6.75" customHeight="1">
      <c r="A71" s="9"/>
      <c r="B71" s="9"/>
      <c r="C71" s="137"/>
      <c r="D71" s="137"/>
      <c r="E71" s="137"/>
      <c r="F71" s="137"/>
      <c r="G71" s="137"/>
      <c r="H71" s="137"/>
      <c r="I71" s="137"/>
      <c r="J71" s="137"/>
      <c r="K71" s="137"/>
      <c r="L71" s="136"/>
      <c r="M71" s="136"/>
      <c r="N71" s="136"/>
      <c r="O71" s="136"/>
      <c r="P71" s="136"/>
      <c r="Q71" s="136"/>
      <c r="R71" s="136"/>
      <c r="S71" s="136"/>
      <c r="T71" s="136"/>
      <c r="U71" s="136"/>
      <c r="V71" s="136"/>
      <c r="W71" s="136"/>
      <c r="X71" s="136"/>
      <c r="Y71" s="136"/>
      <c r="Z71" s="136"/>
      <c r="AA71" s="136"/>
      <c r="AB71" s="136"/>
      <c r="AC71" s="136"/>
      <c r="AD71" s="136"/>
    </row>
    <row r="72" spans="3:11" s="146" customFormat="1" ht="12.75">
      <c r="C72" s="147"/>
      <c r="D72" s="147"/>
      <c r="E72" s="147"/>
      <c r="F72" s="147"/>
      <c r="G72" s="147"/>
      <c r="H72" s="147"/>
      <c r="I72" s="147"/>
      <c r="J72" s="147"/>
      <c r="K72" s="147"/>
    </row>
    <row r="73" spans="3:11" s="146" customFormat="1" ht="12.75">
      <c r="C73" s="147"/>
      <c r="D73" s="147"/>
      <c r="E73" s="147"/>
      <c r="F73" s="147"/>
      <c r="G73" s="147"/>
      <c r="H73" s="147"/>
      <c r="I73" s="147"/>
      <c r="J73" s="147"/>
      <c r="K73" s="147"/>
    </row>
    <row r="74" spans="1:11" s="146" customFormat="1" ht="12.75">
      <c r="A74" s="144"/>
      <c r="B74" s="144"/>
      <c r="C74" s="147"/>
      <c r="D74" s="147"/>
      <c r="E74" s="147"/>
      <c r="F74" s="147"/>
      <c r="G74" s="147"/>
      <c r="H74" s="147"/>
      <c r="I74" s="147"/>
      <c r="J74" s="147"/>
      <c r="K74" s="147"/>
    </row>
    <row r="75" spans="1:6" ht="10.5">
      <c r="A75" s="4"/>
      <c r="B75" s="4"/>
      <c r="C75" s="14"/>
      <c r="D75" s="14"/>
      <c r="E75" s="14"/>
      <c r="F75" s="14"/>
    </row>
    <row r="76" spans="1:6" ht="10.5">
      <c r="A76" s="4"/>
      <c r="B76" s="4"/>
      <c r="C76" s="14"/>
      <c r="D76" s="14"/>
      <c r="E76" s="14"/>
      <c r="F76" s="14"/>
    </row>
    <row r="77" spans="1:6" ht="10.5">
      <c r="A77" s="4"/>
      <c r="B77" s="4"/>
      <c r="C77" s="14"/>
      <c r="D77" s="14"/>
      <c r="E77" s="14"/>
      <c r="F77" s="14"/>
    </row>
    <row r="78" spans="1:6" ht="10.5">
      <c r="A78" s="4"/>
      <c r="B78" s="4"/>
      <c r="C78" s="14"/>
      <c r="D78" s="14"/>
      <c r="E78" s="14"/>
      <c r="F78" s="14"/>
    </row>
  </sheetData>
  <sheetProtection/>
  <mergeCells count="11">
    <mergeCell ref="C11:F11"/>
    <mergeCell ref="A8:J8"/>
    <mergeCell ref="A4:K4"/>
    <mergeCell ref="A5:K6"/>
    <mergeCell ref="A57:K57"/>
    <mergeCell ref="G11:J11"/>
    <mergeCell ref="K11:K12"/>
    <mergeCell ref="A7:K7"/>
    <mergeCell ref="A10:A13"/>
    <mergeCell ref="C10:F10"/>
    <mergeCell ref="G10:K10"/>
  </mergeCells>
  <hyperlinks>
    <hyperlink ref="A1" r:id="rId1" display="http://www.sourceoecd.org/9789264055988"/>
  </hyperlinks>
  <printOptions horizontalCentered="1"/>
  <pageMargins left="0.3937007874015748" right="0.3937007874015748" top="0.3937007874015748" bottom="0.3937007874015748" header="0" footer="0"/>
  <pageSetup fitToHeight="1" fitToWidth="1" horizontalDpi="600" verticalDpi="600" orientation="portrait" paperSize="9" scale="31" r:id="rId2"/>
</worksheet>
</file>

<file path=xl/worksheets/sheet3.xml><?xml version="1.0" encoding="utf-8"?>
<worksheet xmlns="http://schemas.openxmlformats.org/spreadsheetml/2006/main" xmlns:r="http://schemas.openxmlformats.org/officeDocument/2006/relationships">
  <sheetPr codeName="Sheet6">
    <tabColor rgb="FFFF0000"/>
  </sheetPr>
  <dimension ref="A1:AK111"/>
  <sheetViews>
    <sheetView showGridLines="0" zoomScaleSheetLayoutView="50" workbookViewId="0" topLeftCell="A1">
      <selection activeCell="A2" sqref="A2"/>
    </sheetView>
  </sheetViews>
  <sheetFormatPr defaultColWidth="9.140625" defaultRowHeight="12.75"/>
  <cols>
    <col min="1" max="1" width="24.57421875" style="16" bestFit="1" customWidth="1"/>
    <col min="2" max="10" width="6.28125" style="16" customWidth="1"/>
    <col min="11" max="11" width="7.00390625" style="16" customWidth="1"/>
    <col min="12" max="29" width="6.28125" style="16" customWidth="1"/>
    <col min="30" max="30" width="6.57421875" style="16" customWidth="1"/>
    <col min="31" max="34" width="6.28125" style="16" customWidth="1"/>
    <col min="35" max="35" width="10.140625" style="16" customWidth="1"/>
    <col min="36" max="36" width="10.00390625" style="16" customWidth="1"/>
    <col min="37" max="16384" width="9.140625" style="16" customWidth="1"/>
  </cols>
  <sheetData>
    <row r="1" ht="12.75">
      <c r="A1" s="402" t="s">
        <v>488</v>
      </c>
    </row>
    <row r="2" spans="1:2" ht="12.75">
      <c r="A2" s="406"/>
      <c r="B2" s="511" t="s">
        <v>374</v>
      </c>
    </row>
    <row r="3" ht="12.75">
      <c r="A3" s="406" t="s">
        <v>490</v>
      </c>
    </row>
    <row r="4" spans="1:36" ht="27" customHeight="1">
      <c r="A4" s="451" t="s">
        <v>375</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row>
    <row r="5" spans="1:36" ht="12.75" customHeight="1">
      <c r="A5" s="452" t="s">
        <v>418</v>
      </c>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row>
    <row r="6" spans="1:36" ht="12.75">
      <c r="A6" s="451"/>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row>
    <row r="7" spans="1:36" ht="66.75" customHeight="1">
      <c r="A7" s="441" t="s">
        <v>484</v>
      </c>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row>
    <row r="8" spans="1:36" ht="12.75">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row>
    <row r="9" spans="1:36" ht="12.75" customHeight="1">
      <c r="A9" s="149"/>
      <c r="B9" s="445" t="s">
        <v>211</v>
      </c>
      <c r="C9" s="446"/>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7"/>
    </row>
    <row r="10" spans="1:36" ht="12.75" customHeight="1">
      <c r="A10" s="150"/>
      <c r="B10" s="442" t="s">
        <v>208</v>
      </c>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4"/>
      <c r="AF10" s="442" t="s">
        <v>282</v>
      </c>
      <c r="AG10" s="443"/>
      <c r="AH10" s="443"/>
      <c r="AI10" s="444"/>
      <c r="AJ10" s="448" t="str">
        <f>AJ110</f>
        <v>Total all reporting destinations</v>
      </c>
    </row>
    <row r="11" spans="1:36" ht="12.75" customHeight="1">
      <c r="A11" s="150"/>
      <c r="B11" s="442" t="s">
        <v>306</v>
      </c>
      <c r="C11" s="443"/>
      <c r="D11" s="443"/>
      <c r="E11" s="443"/>
      <c r="F11" s="443"/>
      <c r="G11" s="443"/>
      <c r="H11" s="443"/>
      <c r="I11" s="443"/>
      <c r="J11" s="443"/>
      <c r="K11" s="443"/>
      <c r="L11" s="443"/>
      <c r="M11" s="443"/>
      <c r="N11" s="443"/>
      <c r="O11" s="443"/>
      <c r="P11" s="444"/>
      <c r="Q11" s="442" t="s">
        <v>305</v>
      </c>
      <c r="R11" s="443"/>
      <c r="S11" s="443"/>
      <c r="T11" s="443"/>
      <c r="U11" s="443"/>
      <c r="V11" s="443"/>
      <c r="W11" s="443"/>
      <c r="X11" s="443"/>
      <c r="Y11" s="443"/>
      <c r="Z11" s="443"/>
      <c r="AA11" s="443"/>
      <c r="AB11" s="443"/>
      <c r="AC11" s="443"/>
      <c r="AD11" s="444"/>
      <c r="AE11" s="448" t="s">
        <v>205</v>
      </c>
      <c r="AF11" s="453" t="s">
        <v>303</v>
      </c>
      <c r="AG11" s="454"/>
      <c r="AH11" s="391" t="s">
        <v>304</v>
      </c>
      <c r="AI11" s="448" t="s">
        <v>412</v>
      </c>
      <c r="AJ11" s="449"/>
    </row>
    <row r="12" spans="1:36" ht="50.25" customHeight="1">
      <c r="A12" s="150"/>
      <c r="B12" s="392" t="s">
        <v>1</v>
      </c>
      <c r="C12" s="392" t="s">
        <v>5</v>
      </c>
      <c r="D12" s="392" t="s">
        <v>9</v>
      </c>
      <c r="E12" s="392" t="s">
        <v>13</v>
      </c>
      <c r="F12" s="392" t="s">
        <v>16</v>
      </c>
      <c r="G12" s="392" t="s">
        <v>19</v>
      </c>
      <c r="H12" s="392" t="s">
        <v>29</v>
      </c>
      <c r="I12" s="392" t="s">
        <v>30</v>
      </c>
      <c r="J12" s="392" t="s">
        <v>36</v>
      </c>
      <c r="K12" s="392" t="s">
        <v>207</v>
      </c>
      <c r="L12" s="392" t="s">
        <v>39</v>
      </c>
      <c r="M12" s="392" t="s">
        <v>41</v>
      </c>
      <c r="N12" s="392" t="s">
        <v>42</v>
      </c>
      <c r="O12" s="392" t="s">
        <v>46</v>
      </c>
      <c r="P12" s="392" t="s">
        <v>47</v>
      </c>
      <c r="Q12" s="392" t="s">
        <v>2</v>
      </c>
      <c r="R12" s="392" t="s">
        <v>3</v>
      </c>
      <c r="S12" s="392" t="s">
        <v>6</v>
      </c>
      <c r="T12" s="392" t="s">
        <v>8</v>
      </c>
      <c r="U12" s="392" t="s">
        <v>11</v>
      </c>
      <c r="V12" s="392" t="s">
        <v>12</v>
      </c>
      <c r="W12" s="392" t="s">
        <v>14</v>
      </c>
      <c r="X12" s="392" t="s">
        <v>15</v>
      </c>
      <c r="Y12" s="392" t="s">
        <v>21</v>
      </c>
      <c r="Z12" s="392" t="s">
        <v>23</v>
      </c>
      <c r="AA12" s="392" t="s">
        <v>25</v>
      </c>
      <c r="AB12" s="392" t="s">
        <v>31</v>
      </c>
      <c r="AC12" s="392" t="s">
        <v>35</v>
      </c>
      <c r="AD12" s="392" t="s">
        <v>45</v>
      </c>
      <c r="AE12" s="450">
        <v>0</v>
      </c>
      <c r="AF12" s="392" t="s">
        <v>103</v>
      </c>
      <c r="AG12" s="392" t="s">
        <v>174</v>
      </c>
      <c r="AH12" s="392" t="s">
        <v>37</v>
      </c>
      <c r="AI12" s="449"/>
      <c r="AJ12" s="449"/>
    </row>
    <row r="13" spans="1:37" ht="33" customHeight="1">
      <c r="A13" s="151" t="s">
        <v>259</v>
      </c>
      <c r="B13" s="390" t="s">
        <v>398</v>
      </c>
      <c r="C13" s="390" t="s">
        <v>477</v>
      </c>
      <c r="D13" s="390"/>
      <c r="E13" s="390" t="s">
        <v>461</v>
      </c>
      <c r="F13" s="390"/>
      <c r="G13" s="390" t="s">
        <v>398</v>
      </c>
      <c r="H13" s="390">
        <v>4</v>
      </c>
      <c r="I13" s="390"/>
      <c r="J13" s="390" t="s">
        <v>398</v>
      </c>
      <c r="K13" s="390" t="s">
        <v>398</v>
      </c>
      <c r="L13" s="390">
        <v>3</v>
      </c>
      <c r="M13" s="390"/>
      <c r="N13" s="390">
        <v>3</v>
      </c>
      <c r="O13" s="390"/>
      <c r="P13" s="390" t="s">
        <v>398</v>
      </c>
      <c r="Q13" s="390" t="s">
        <v>478</v>
      </c>
      <c r="R13" s="390" t="s">
        <v>479</v>
      </c>
      <c r="S13" s="390">
        <v>5</v>
      </c>
      <c r="T13" s="390">
        <v>5</v>
      </c>
      <c r="U13" s="390">
        <v>5</v>
      </c>
      <c r="V13" s="390">
        <v>5</v>
      </c>
      <c r="W13" s="390">
        <v>5</v>
      </c>
      <c r="X13" s="390">
        <v>5</v>
      </c>
      <c r="Y13" s="390">
        <v>5</v>
      </c>
      <c r="Z13" s="390">
        <v>5</v>
      </c>
      <c r="AA13" s="390">
        <v>5</v>
      </c>
      <c r="AB13" s="390">
        <v>5</v>
      </c>
      <c r="AC13" s="390">
        <v>5</v>
      </c>
      <c r="AD13" s="390">
        <v>5</v>
      </c>
      <c r="AE13" s="390" t="s">
        <v>398</v>
      </c>
      <c r="AF13" s="390" t="s">
        <v>398</v>
      </c>
      <c r="AG13" s="390" t="s">
        <v>398</v>
      </c>
      <c r="AH13" s="390" t="s">
        <v>480</v>
      </c>
      <c r="AI13" s="450"/>
      <c r="AJ13" s="450"/>
      <c r="AK13" s="152"/>
    </row>
    <row r="14" spans="1:36" ht="12.75">
      <c r="A14" s="153" t="s">
        <v>210</v>
      </c>
      <c r="B14" s="387">
        <v>1</v>
      </c>
      <c r="C14" s="387">
        <v>2</v>
      </c>
      <c r="D14" s="387">
        <v>3</v>
      </c>
      <c r="E14" s="387">
        <v>4</v>
      </c>
      <c r="F14" s="387">
        <v>5</v>
      </c>
      <c r="G14" s="387">
        <v>6</v>
      </c>
      <c r="H14" s="387">
        <v>7</v>
      </c>
      <c r="I14" s="387">
        <v>8</v>
      </c>
      <c r="J14" s="387">
        <v>9</v>
      </c>
      <c r="K14" s="387">
        <v>10</v>
      </c>
      <c r="L14" s="387">
        <v>11</v>
      </c>
      <c r="M14" s="387">
        <v>12</v>
      </c>
      <c r="N14" s="387">
        <v>13</v>
      </c>
      <c r="O14" s="387">
        <v>14</v>
      </c>
      <c r="P14" s="387">
        <v>15</v>
      </c>
      <c r="Q14" s="387">
        <v>16</v>
      </c>
      <c r="R14" s="387">
        <v>17</v>
      </c>
      <c r="S14" s="387">
        <v>18</v>
      </c>
      <c r="T14" s="387">
        <v>19</v>
      </c>
      <c r="U14" s="387">
        <v>20</v>
      </c>
      <c r="V14" s="387">
        <v>21</v>
      </c>
      <c r="W14" s="387">
        <v>22</v>
      </c>
      <c r="X14" s="387">
        <v>23</v>
      </c>
      <c r="Y14" s="387">
        <v>24</v>
      </c>
      <c r="Z14" s="387">
        <v>25</v>
      </c>
      <c r="AA14" s="387">
        <v>26</v>
      </c>
      <c r="AB14" s="387">
        <v>27</v>
      </c>
      <c r="AC14" s="387">
        <v>28</v>
      </c>
      <c r="AD14" s="387">
        <v>29</v>
      </c>
      <c r="AE14" s="387">
        <v>30</v>
      </c>
      <c r="AF14" s="387">
        <v>31</v>
      </c>
      <c r="AG14" s="387">
        <v>32</v>
      </c>
      <c r="AH14" s="387">
        <v>33</v>
      </c>
      <c r="AI14" s="387">
        <v>34</v>
      </c>
      <c r="AJ14" s="387">
        <v>35</v>
      </c>
    </row>
    <row r="15" spans="1:36" ht="12.75">
      <c r="A15" s="92" t="s">
        <v>208</v>
      </c>
      <c r="B15" s="388"/>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row>
    <row r="16" spans="1:36" ht="12.75">
      <c r="A16" s="93" t="s">
        <v>1</v>
      </c>
      <c r="B16" s="314" t="s">
        <v>53</v>
      </c>
      <c r="C16" s="314">
        <v>0.2547560551607377</v>
      </c>
      <c r="D16" s="314">
        <v>0.14086711535451557</v>
      </c>
      <c r="E16" s="314">
        <v>0.17885364934560938</v>
      </c>
      <c r="F16" s="314">
        <v>0.6944444444444444</v>
      </c>
      <c r="G16" s="314">
        <v>0.6096607784899172</v>
      </c>
      <c r="H16" s="314" t="s">
        <v>52</v>
      </c>
      <c r="I16" s="314">
        <v>8.899817596582507</v>
      </c>
      <c r="J16" s="314">
        <v>0.1110836830412244</v>
      </c>
      <c r="K16" s="314" t="s">
        <v>52</v>
      </c>
      <c r="L16" s="314" t="s">
        <v>52</v>
      </c>
      <c r="M16" s="314">
        <v>0.18982033284774644</v>
      </c>
      <c r="N16" s="314">
        <v>0.10324126591636183</v>
      </c>
      <c r="O16" s="314">
        <v>0.47935213028850443</v>
      </c>
      <c r="P16" s="314">
        <v>0.495026490650123</v>
      </c>
      <c r="Q16" s="314">
        <v>0.1797879064541049</v>
      </c>
      <c r="R16" s="314" t="s">
        <v>52</v>
      </c>
      <c r="S16" s="314" t="s">
        <v>52</v>
      </c>
      <c r="T16" s="314" t="s">
        <v>52</v>
      </c>
      <c r="U16" s="314">
        <v>0.37158276563744136</v>
      </c>
      <c r="V16" s="314">
        <v>0.12200331914753776</v>
      </c>
      <c r="W16" s="314">
        <v>0.07645844483523205</v>
      </c>
      <c r="X16" s="314" t="s">
        <v>52</v>
      </c>
      <c r="Y16" s="314">
        <v>0.06444714601672696</v>
      </c>
      <c r="Z16" s="314">
        <v>0.26626003413185007</v>
      </c>
      <c r="AA16" s="314">
        <v>0.10664153563811318</v>
      </c>
      <c r="AB16" s="314">
        <v>0.273224043715847</v>
      </c>
      <c r="AC16" s="314">
        <v>0.12028065486134315</v>
      </c>
      <c r="AD16" s="314">
        <v>0.17805034868193284</v>
      </c>
      <c r="AE16" s="314">
        <v>0.38750594888714407</v>
      </c>
      <c r="AF16" s="314" t="s">
        <v>52</v>
      </c>
      <c r="AG16" s="314" t="s">
        <v>52</v>
      </c>
      <c r="AH16" s="314" t="s">
        <v>52</v>
      </c>
      <c r="AI16" s="314">
        <v>0.06162408346211804</v>
      </c>
      <c r="AJ16" s="314">
        <v>0.3067096439188153</v>
      </c>
    </row>
    <row r="17" spans="1:36" ht="12.75">
      <c r="A17" s="94" t="s">
        <v>2</v>
      </c>
      <c r="B17" s="314">
        <v>0.09712315997138335</v>
      </c>
      <c r="C17" s="314">
        <v>0.07845977600469797</v>
      </c>
      <c r="D17" s="314">
        <v>0.18782282047268745</v>
      </c>
      <c r="E17" s="314">
        <v>2.535447330974865</v>
      </c>
      <c r="F17" s="314">
        <v>1.8055555555555554</v>
      </c>
      <c r="G17" s="314">
        <v>0.32827888072534</v>
      </c>
      <c r="H17" s="314">
        <v>0.2662052442433116</v>
      </c>
      <c r="I17" s="314">
        <v>0.13622147600768356</v>
      </c>
      <c r="J17" s="314">
        <v>0.17279684028634903</v>
      </c>
      <c r="K17" s="314">
        <v>1.2711864406779663</v>
      </c>
      <c r="L17" s="314">
        <v>0.17092625752889468</v>
      </c>
      <c r="M17" s="314">
        <v>0.17657705381185715</v>
      </c>
      <c r="N17" s="314">
        <v>0.9075034732401187</v>
      </c>
      <c r="O17" s="314">
        <v>0.4215916872599518</v>
      </c>
      <c r="P17" s="314">
        <v>0.14203156435103909</v>
      </c>
      <c r="Q17" s="314" t="s">
        <v>53</v>
      </c>
      <c r="R17" s="314">
        <v>0.10827605686846813</v>
      </c>
      <c r="S17" s="314">
        <v>0.049346163335800636</v>
      </c>
      <c r="T17" s="314">
        <v>0.08599992833339307</v>
      </c>
      <c r="U17" s="314">
        <v>0.34504113952048127</v>
      </c>
      <c r="V17" s="314">
        <v>0.20210650848683023</v>
      </c>
      <c r="W17" s="314">
        <v>0.12233351173637128</v>
      </c>
      <c r="X17" s="314">
        <v>0.7891842939388058</v>
      </c>
      <c r="Y17" s="314">
        <v>0.2651121233869905</v>
      </c>
      <c r="Z17" s="314" t="s">
        <v>52</v>
      </c>
      <c r="AA17" s="314" t="s">
        <v>52</v>
      </c>
      <c r="AB17" s="314">
        <v>0.31048186785891707</v>
      </c>
      <c r="AC17" s="314">
        <v>0.34079518877380555</v>
      </c>
      <c r="AD17" s="314">
        <v>0.17805034868193284</v>
      </c>
      <c r="AE17" s="314">
        <v>0.3877788442587738</v>
      </c>
      <c r="AF17" s="314">
        <v>0.1937984496124031</v>
      </c>
      <c r="AG17" s="314">
        <v>1.5429831006612784</v>
      </c>
      <c r="AH17" s="314" t="s">
        <v>52</v>
      </c>
      <c r="AI17" s="314">
        <v>0.10856430328677825</v>
      </c>
      <c r="AJ17" s="314">
        <v>0.3295616652225484</v>
      </c>
    </row>
    <row r="18" spans="1:36" ht="12.75">
      <c r="A18" s="94" t="s">
        <v>3</v>
      </c>
      <c r="B18" s="314" t="s">
        <v>52</v>
      </c>
      <c r="C18" s="314">
        <v>0.16411056871274288</v>
      </c>
      <c r="D18" s="314">
        <v>0.20347472217874474</v>
      </c>
      <c r="E18" s="314">
        <v>0.47300603490458326</v>
      </c>
      <c r="F18" s="314">
        <v>0.1388888888888889</v>
      </c>
      <c r="G18" s="314">
        <v>0.45333750195404093</v>
      </c>
      <c r="H18" s="314">
        <v>3.241048848662319</v>
      </c>
      <c r="I18" s="314">
        <v>0.049173360886798925</v>
      </c>
      <c r="J18" s="314">
        <v>0.8269563070846704</v>
      </c>
      <c r="K18" s="314">
        <v>0.057781201848998466</v>
      </c>
      <c r="L18" s="314">
        <v>0.8003689836670466</v>
      </c>
      <c r="M18" s="314">
        <v>0.11918951132300357</v>
      </c>
      <c r="N18" s="314">
        <v>0.26128962361548363</v>
      </c>
      <c r="O18" s="314">
        <v>0.7368922499776699</v>
      </c>
      <c r="P18" s="314">
        <v>0.13016888290411255</v>
      </c>
      <c r="Q18" s="314">
        <v>0.21911651099094034</v>
      </c>
      <c r="R18" s="314" t="s">
        <v>53</v>
      </c>
      <c r="S18" s="314" t="s">
        <v>52</v>
      </c>
      <c r="T18" s="314" t="s">
        <v>52</v>
      </c>
      <c r="U18" s="314">
        <v>0.24772184375829429</v>
      </c>
      <c r="V18" s="314">
        <v>1.1350005750998209</v>
      </c>
      <c r="W18" s="314">
        <v>0.08410428931875526</v>
      </c>
      <c r="X18" s="314">
        <v>0.06468723720809885</v>
      </c>
      <c r="Y18" s="314">
        <v>0.2885474492112548</v>
      </c>
      <c r="Z18" s="314" t="s">
        <v>52</v>
      </c>
      <c r="AA18" s="314" t="s">
        <v>52</v>
      </c>
      <c r="AB18" s="314">
        <v>0.21733730750124192</v>
      </c>
      <c r="AC18" s="314">
        <v>0.06682258603407952</v>
      </c>
      <c r="AD18" s="314">
        <v>0.10386270339779416</v>
      </c>
      <c r="AE18" s="314">
        <v>0.39060921690774514</v>
      </c>
      <c r="AF18" s="314">
        <v>0.7751937984496124</v>
      </c>
      <c r="AG18" s="314">
        <v>0.2204261572373255</v>
      </c>
      <c r="AH18" s="314" t="s">
        <v>52</v>
      </c>
      <c r="AI18" s="314">
        <v>0.027923412818772236</v>
      </c>
      <c r="AJ18" s="314">
        <v>0.30916587002919277</v>
      </c>
    </row>
    <row r="19" spans="1:36" ht="12.75">
      <c r="A19" s="94" t="s">
        <v>5</v>
      </c>
      <c r="B19" s="314">
        <v>1.8735230992694085</v>
      </c>
      <c r="C19" s="314" t="s">
        <v>53</v>
      </c>
      <c r="D19" s="314">
        <v>0.4069494443574895</v>
      </c>
      <c r="E19" s="314">
        <v>0.2739048026141879</v>
      </c>
      <c r="F19" s="314">
        <v>1.9444444444444444</v>
      </c>
      <c r="G19" s="314">
        <v>4.494294200406441</v>
      </c>
      <c r="H19" s="314">
        <v>0.16305071209902836</v>
      </c>
      <c r="I19" s="314">
        <v>1.4129018209169038</v>
      </c>
      <c r="J19" s="314">
        <v>0.48136262651197237</v>
      </c>
      <c r="K19" s="314">
        <v>0.15408320493066258</v>
      </c>
      <c r="L19" s="314">
        <v>0.05968853437516958</v>
      </c>
      <c r="M19" s="314">
        <v>0.43702820818434646</v>
      </c>
      <c r="N19" s="314">
        <v>0.3645308895318455</v>
      </c>
      <c r="O19" s="314">
        <v>1.4895644148033464</v>
      </c>
      <c r="P19" s="314">
        <v>4.657064306954893</v>
      </c>
      <c r="Q19" s="314">
        <v>0.24346278998993368</v>
      </c>
      <c r="R19" s="314">
        <v>0.23773655964598436</v>
      </c>
      <c r="S19" s="314">
        <v>0.11514104778353484</v>
      </c>
      <c r="T19" s="314">
        <v>0.17199985666678613</v>
      </c>
      <c r="U19" s="314">
        <v>0.7166239051579226</v>
      </c>
      <c r="V19" s="314">
        <v>0.5660625379976667</v>
      </c>
      <c r="W19" s="314">
        <v>0.1452710451869409</v>
      </c>
      <c r="X19" s="314">
        <v>0.8150591888220454</v>
      </c>
      <c r="Y19" s="314">
        <v>0.17869435941001566</v>
      </c>
      <c r="Z19" s="314">
        <v>0.29391315340370394</v>
      </c>
      <c r="AA19" s="314">
        <v>0.5456078567531373</v>
      </c>
      <c r="AB19" s="314">
        <v>0.546448087431694</v>
      </c>
      <c r="AC19" s="314">
        <v>2.505846976277982</v>
      </c>
      <c r="AD19" s="314">
        <v>0.04945843018942579</v>
      </c>
      <c r="AE19" s="314">
        <v>1.812727854299519</v>
      </c>
      <c r="AF19" s="314">
        <v>0.1937984496124031</v>
      </c>
      <c r="AG19" s="314">
        <v>0.1469507714915503</v>
      </c>
      <c r="AH19" s="314" t="s">
        <v>52</v>
      </c>
      <c r="AI19" s="314">
        <v>0.13937634501783727</v>
      </c>
      <c r="AJ19" s="314">
        <v>1.4638283877199456</v>
      </c>
    </row>
    <row r="20" spans="1:36" ht="12.75">
      <c r="A20" s="94" t="s">
        <v>6</v>
      </c>
      <c r="B20" s="314">
        <v>0.09322089015110456</v>
      </c>
      <c r="C20" s="314">
        <v>0.21697005845730832</v>
      </c>
      <c r="D20" s="314">
        <v>0.10956331194240101</v>
      </c>
      <c r="E20" s="314">
        <v>0.32902322285277197</v>
      </c>
      <c r="F20" s="314">
        <v>0.1388888888888889</v>
      </c>
      <c r="G20" s="314" t="s">
        <v>52</v>
      </c>
      <c r="H20" s="314" t="s">
        <v>52</v>
      </c>
      <c r="I20" s="314">
        <v>0.22391689628856465</v>
      </c>
      <c r="J20" s="314">
        <v>0.049370525796099726</v>
      </c>
      <c r="K20" s="314" t="s">
        <v>52</v>
      </c>
      <c r="L20" s="314">
        <v>2.0294101687557653</v>
      </c>
      <c r="M20" s="314">
        <v>0.07504524787003929</v>
      </c>
      <c r="N20" s="314">
        <v>0.1287329365129944</v>
      </c>
      <c r="O20" s="314">
        <v>0.10986393545121624</v>
      </c>
      <c r="P20" s="314">
        <v>0.2701164626766382</v>
      </c>
      <c r="Q20" s="314">
        <v>0.06554767422805907</v>
      </c>
      <c r="R20" s="314">
        <v>0.22125976838339143</v>
      </c>
      <c r="S20" s="314" t="s">
        <v>53</v>
      </c>
      <c r="T20" s="314" t="s">
        <v>52</v>
      </c>
      <c r="U20" s="314">
        <v>0.14155533929045389</v>
      </c>
      <c r="V20" s="314">
        <v>0.3031597627302453</v>
      </c>
      <c r="W20" s="314" t="s">
        <v>52</v>
      </c>
      <c r="X20" s="314" t="s">
        <v>52</v>
      </c>
      <c r="Y20" s="314">
        <v>0.2856180334832218</v>
      </c>
      <c r="Z20" s="314" t="s">
        <v>52</v>
      </c>
      <c r="AA20" s="314" t="s">
        <v>52</v>
      </c>
      <c r="AB20" s="314">
        <v>0.41604570293094884</v>
      </c>
      <c r="AC20" s="314" t="s">
        <v>52</v>
      </c>
      <c r="AD20" s="314" t="s">
        <v>52</v>
      </c>
      <c r="AE20" s="314">
        <v>0.21782842761109408</v>
      </c>
      <c r="AF20" s="314" t="s">
        <v>52</v>
      </c>
      <c r="AG20" s="314" t="s">
        <v>52</v>
      </c>
      <c r="AH20" s="314" t="s">
        <v>52</v>
      </c>
      <c r="AI20" s="314">
        <v>0.29488086812927583</v>
      </c>
      <c r="AJ20" s="314">
        <v>0.23389412286181172</v>
      </c>
    </row>
    <row r="21" spans="1:36" ht="12.75">
      <c r="A21" s="94" t="s">
        <v>8</v>
      </c>
      <c r="B21" s="314" t="s">
        <v>52</v>
      </c>
      <c r="C21" s="314" t="s">
        <v>52</v>
      </c>
      <c r="D21" s="314">
        <v>0.4069494443574895</v>
      </c>
      <c r="E21" s="314">
        <v>0.9257644868643805</v>
      </c>
      <c r="F21" s="314">
        <v>1.3888888888888888</v>
      </c>
      <c r="G21" s="314">
        <v>0.22666875097702047</v>
      </c>
      <c r="H21" s="314">
        <v>0.18301610541727673</v>
      </c>
      <c r="I21" s="314">
        <v>0.06652676735258964</v>
      </c>
      <c r="J21" s="314">
        <v>0.13576894593927427</v>
      </c>
      <c r="K21" s="314">
        <v>49.76887519260401</v>
      </c>
      <c r="L21" s="314">
        <v>0.086819686363883</v>
      </c>
      <c r="M21" s="314">
        <v>0.10153180594181786</v>
      </c>
      <c r="N21" s="314">
        <v>0.14275335534114228</v>
      </c>
      <c r="O21" s="314">
        <v>0.3873522493822014</v>
      </c>
      <c r="P21" s="314">
        <v>0.14780259856846287</v>
      </c>
      <c r="Q21" s="314">
        <v>1.164875810567221</v>
      </c>
      <c r="R21" s="314">
        <v>0.13652198474719895</v>
      </c>
      <c r="S21" s="314" t="s">
        <v>52</v>
      </c>
      <c r="T21" s="314" t="s">
        <v>53</v>
      </c>
      <c r="U21" s="314">
        <v>0.37158276563744136</v>
      </c>
      <c r="V21" s="314">
        <v>0.30849997535286483</v>
      </c>
      <c r="W21" s="314" t="s">
        <v>52</v>
      </c>
      <c r="X21" s="314">
        <v>0.28462384371563487</v>
      </c>
      <c r="Y21" s="314">
        <v>0.2651121233869905</v>
      </c>
      <c r="Z21" s="314" t="s">
        <v>52</v>
      </c>
      <c r="AA21" s="314" t="s">
        <v>52</v>
      </c>
      <c r="AB21" s="314">
        <v>0.31669150521609535</v>
      </c>
      <c r="AC21" s="314">
        <v>3.581690611426662</v>
      </c>
      <c r="AD21" s="314" t="s">
        <v>52</v>
      </c>
      <c r="AE21" s="314">
        <v>0.38603464749057664</v>
      </c>
      <c r="AF21" s="314" t="s">
        <v>52</v>
      </c>
      <c r="AG21" s="314">
        <v>0.2204261572373255</v>
      </c>
      <c r="AH21" s="314" t="s">
        <v>52</v>
      </c>
      <c r="AI21" s="314">
        <v>0.0170910543976968</v>
      </c>
      <c r="AJ21" s="314">
        <v>0.30554511385486555</v>
      </c>
    </row>
    <row r="22" spans="1:36" ht="12.75">
      <c r="A22" s="94" t="s">
        <v>9</v>
      </c>
      <c r="B22" s="314">
        <v>0.06286990266004726</v>
      </c>
      <c r="C22" s="314">
        <v>0.057926992571082546</v>
      </c>
      <c r="D22" s="314" t="s">
        <v>53</v>
      </c>
      <c r="E22" s="314">
        <v>0.19910123229039534</v>
      </c>
      <c r="F22" s="314">
        <v>6.25</v>
      </c>
      <c r="G22" s="314">
        <v>0.16413944036267</v>
      </c>
      <c r="H22" s="314">
        <v>0.16637827765206975</v>
      </c>
      <c r="I22" s="314">
        <v>0.2534353042003415</v>
      </c>
      <c r="J22" s="314" t="s">
        <v>52</v>
      </c>
      <c r="K22" s="314">
        <v>0.07704160246533129</v>
      </c>
      <c r="L22" s="314">
        <v>0.09495903196049704</v>
      </c>
      <c r="M22" s="314">
        <v>0.710722641592725</v>
      </c>
      <c r="N22" s="314">
        <v>0.0879462635583823</v>
      </c>
      <c r="O22" s="314">
        <v>0.4513651115014738</v>
      </c>
      <c r="P22" s="314">
        <v>0.14395524242351368</v>
      </c>
      <c r="Q22" s="314">
        <v>0.19477023199194696</v>
      </c>
      <c r="R22" s="314">
        <v>0.08709161095942002</v>
      </c>
      <c r="S22" s="314" t="s">
        <v>52</v>
      </c>
      <c r="T22" s="314" t="s">
        <v>52</v>
      </c>
      <c r="U22" s="314">
        <v>0.4246660178713616</v>
      </c>
      <c r="V22" s="314">
        <v>0.08215711727106918</v>
      </c>
      <c r="W22" s="314" t="s">
        <v>52</v>
      </c>
      <c r="X22" s="314" t="s">
        <v>52</v>
      </c>
      <c r="Y22" s="314">
        <v>0.07616480892885913</v>
      </c>
      <c r="Z22" s="314" t="s">
        <v>52</v>
      </c>
      <c r="AA22" s="314" t="s">
        <v>52</v>
      </c>
      <c r="AB22" s="314">
        <v>5.203676105315449</v>
      </c>
      <c r="AC22" s="314">
        <v>0.13364517206815904</v>
      </c>
      <c r="AD22" s="314" t="s">
        <v>52</v>
      </c>
      <c r="AE22" s="314">
        <v>0.1997109561306772</v>
      </c>
      <c r="AF22" s="314">
        <v>0.7751937984496124</v>
      </c>
      <c r="AG22" s="314">
        <v>0.07347538574577515</v>
      </c>
      <c r="AH22" s="314" t="s">
        <v>52</v>
      </c>
      <c r="AI22" s="314">
        <v>0.027923412818772236</v>
      </c>
      <c r="AJ22" s="314">
        <v>0.1580705442521228</v>
      </c>
    </row>
    <row r="23" spans="1:36" ht="12.75">
      <c r="A23" s="94" t="s">
        <v>11</v>
      </c>
      <c r="B23" s="314" t="s">
        <v>52</v>
      </c>
      <c r="C23" s="314" t="s">
        <v>52</v>
      </c>
      <c r="D23" s="314">
        <v>1.4399749569572704</v>
      </c>
      <c r="E23" s="314">
        <v>0.3352099843081232</v>
      </c>
      <c r="F23" s="314">
        <v>5.833333333333333</v>
      </c>
      <c r="G23" s="314">
        <v>0.32046271689854616</v>
      </c>
      <c r="H23" s="314">
        <v>0.32942898975109813</v>
      </c>
      <c r="I23" s="314">
        <v>0.11087794558764939</v>
      </c>
      <c r="J23" s="314" t="s">
        <v>52</v>
      </c>
      <c r="K23" s="314">
        <v>0.057781201848998466</v>
      </c>
      <c r="L23" s="314">
        <v>0.08953280156275435</v>
      </c>
      <c r="M23" s="314">
        <v>4.961815212113186</v>
      </c>
      <c r="N23" s="314">
        <v>0.10961418356551997</v>
      </c>
      <c r="O23" s="314">
        <v>0.4960252478637568</v>
      </c>
      <c r="P23" s="314">
        <v>0.10772597205857601</v>
      </c>
      <c r="Q23" s="314">
        <v>0.3371023246014466</v>
      </c>
      <c r="R23" s="314">
        <v>0.09650692025233029</v>
      </c>
      <c r="S23" s="314" t="s">
        <v>52</v>
      </c>
      <c r="T23" s="314" t="s">
        <v>52</v>
      </c>
      <c r="U23" s="314" t="s">
        <v>53</v>
      </c>
      <c r="V23" s="314">
        <v>0.11666310652491826</v>
      </c>
      <c r="W23" s="314">
        <v>0.06116675586818564</v>
      </c>
      <c r="X23" s="314">
        <v>0.13584319813700757</v>
      </c>
      <c r="Y23" s="314">
        <v>0.11571192125730523</v>
      </c>
      <c r="Z23" s="314">
        <v>0.06004677327602554</v>
      </c>
      <c r="AA23" s="314" t="s">
        <v>52</v>
      </c>
      <c r="AB23" s="314">
        <v>1.8628912071535022</v>
      </c>
      <c r="AC23" s="314">
        <v>0.053458068827263616</v>
      </c>
      <c r="AD23" s="314" t="s">
        <v>52</v>
      </c>
      <c r="AE23" s="314">
        <v>0.23598063629742422</v>
      </c>
      <c r="AF23" s="314">
        <v>56.78294573643411</v>
      </c>
      <c r="AG23" s="314">
        <v>0.07347538574577515</v>
      </c>
      <c r="AH23" s="314" t="s">
        <v>52</v>
      </c>
      <c r="AI23" s="314">
        <v>0.19642676603550124</v>
      </c>
      <c r="AJ23" s="314">
        <v>0.22773352016014195</v>
      </c>
    </row>
    <row r="24" spans="1:36" ht="12.75">
      <c r="A24" s="94" t="s">
        <v>12</v>
      </c>
      <c r="B24" s="314">
        <v>0.44529234504736925</v>
      </c>
      <c r="C24" s="314">
        <v>5.254268308429272</v>
      </c>
      <c r="D24" s="314">
        <v>0.7043355767725779</v>
      </c>
      <c r="E24" s="314">
        <v>2.6934909645161107</v>
      </c>
      <c r="F24" s="314">
        <v>6.666666666666667</v>
      </c>
      <c r="G24" s="314">
        <v>3.501641394403627</v>
      </c>
      <c r="H24" s="314">
        <v>1.2777851723678957</v>
      </c>
      <c r="I24" s="314">
        <v>1.1184348596075906</v>
      </c>
      <c r="J24" s="314">
        <v>3.9002715378918786</v>
      </c>
      <c r="K24" s="314">
        <v>0.07704160246533129</v>
      </c>
      <c r="L24" s="314">
        <v>2.2437462694666013</v>
      </c>
      <c r="M24" s="314">
        <v>1.0020747803822894</v>
      </c>
      <c r="N24" s="314">
        <v>6.239086378525817</v>
      </c>
      <c r="O24" s="314">
        <v>3.776758865037068</v>
      </c>
      <c r="P24" s="314">
        <v>1.13016086757881</v>
      </c>
      <c r="Q24" s="314">
        <v>0.968232787883044</v>
      </c>
      <c r="R24" s="314">
        <v>39.19122493173901</v>
      </c>
      <c r="S24" s="314">
        <v>0.3536475039065713</v>
      </c>
      <c r="T24" s="314">
        <v>0.14691654423621314</v>
      </c>
      <c r="U24" s="314">
        <v>1.353622931964965</v>
      </c>
      <c r="V24" s="314" t="s">
        <v>53</v>
      </c>
      <c r="W24" s="314">
        <v>0.22937533450569617</v>
      </c>
      <c r="X24" s="314">
        <v>0.4075295944110227</v>
      </c>
      <c r="Y24" s="314">
        <v>1.4837490662487367</v>
      </c>
      <c r="Z24" s="314">
        <v>0.38635358068390113</v>
      </c>
      <c r="AA24" s="314">
        <v>0.1116016070631417</v>
      </c>
      <c r="AB24" s="314">
        <v>1.0804769001490313</v>
      </c>
      <c r="AC24" s="314">
        <v>0.6281323087203474</v>
      </c>
      <c r="AD24" s="314">
        <v>0.18299619170087542</v>
      </c>
      <c r="AE24" s="314">
        <v>2.396098654616694</v>
      </c>
      <c r="AF24" s="314">
        <v>0.6782945736434108</v>
      </c>
      <c r="AG24" s="314">
        <v>0.5143277002204262</v>
      </c>
      <c r="AH24" s="314">
        <v>0.07502587098999655</v>
      </c>
      <c r="AI24" s="314">
        <v>0.1172301900236386</v>
      </c>
      <c r="AJ24" s="314">
        <v>1.9209468486205714</v>
      </c>
    </row>
    <row r="25" spans="1:36" ht="12.75">
      <c r="A25" s="94" t="s">
        <v>13</v>
      </c>
      <c r="B25" s="314">
        <v>0.8385544258243545</v>
      </c>
      <c r="C25" s="314">
        <v>0.683591906643181</v>
      </c>
      <c r="D25" s="314">
        <v>4.867741430583816</v>
      </c>
      <c r="E25" s="314" t="s">
        <v>53</v>
      </c>
      <c r="F25" s="314">
        <v>12.36111111111111</v>
      </c>
      <c r="G25" s="314">
        <v>3.650148507112709</v>
      </c>
      <c r="H25" s="314">
        <v>40.9723146545987</v>
      </c>
      <c r="I25" s="314">
        <v>4.050637499654547</v>
      </c>
      <c r="J25" s="314">
        <v>1.9007652431498396</v>
      </c>
      <c r="K25" s="314">
        <v>4.179506933744221</v>
      </c>
      <c r="L25" s="314">
        <v>2.1243692007162625</v>
      </c>
      <c r="M25" s="314">
        <v>2.7634308921555646</v>
      </c>
      <c r="N25" s="314">
        <v>10.631301222325606</v>
      </c>
      <c r="O25" s="314">
        <v>4.0566290529073745</v>
      </c>
      <c r="P25" s="314">
        <v>1.4278500492942505</v>
      </c>
      <c r="Q25" s="314">
        <v>32.707196978564404</v>
      </c>
      <c r="R25" s="314">
        <v>1.5888334431786082</v>
      </c>
      <c r="S25" s="314">
        <v>0.6003783205855744</v>
      </c>
      <c r="T25" s="314">
        <v>1.0248324793062673</v>
      </c>
      <c r="U25" s="314">
        <v>3.7423692824913743</v>
      </c>
      <c r="V25" s="314">
        <v>2.841814686406283</v>
      </c>
      <c r="W25" s="314">
        <v>1.50240844101231</v>
      </c>
      <c r="X25" s="314">
        <v>10.60870690212821</v>
      </c>
      <c r="Y25" s="314">
        <v>2.3303502116502863</v>
      </c>
      <c r="Z25" s="314">
        <v>0.35158965931357056</v>
      </c>
      <c r="AA25" s="314">
        <v>0.15128217846336986</v>
      </c>
      <c r="AB25" s="314">
        <v>4.694485842026825</v>
      </c>
      <c r="AC25" s="314">
        <v>3.13397928499833</v>
      </c>
      <c r="AD25" s="314">
        <v>1.9338246204065483</v>
      </c>
      <c r="AE25" s="314">
        <v>3.3901122167336117</v>
      </c>
      <c r="AF25" s="314">
        <v>1.744186046511628</v>
      </c>
      <c r="AG25" s="314">
        <v>0.6612784717119765</v>
      </c>
      <c r="AH25" s="314">
        <v>0.16902380131079683</v>
      </c>
      <c r="AI25" s="314">
        <v>0.28934432938072613</v>
      </c>
      <c r="AJ25" s="314">
        <v>2.743591592774035</v>
      </c>
    </row>
    <row r="26" spans="1:36" ht="12.75">
      <c r="A26" s="94" t="s">
        <v>14</v>
      </c>
      <c r="B26" s="314" t="s">
        <v>52</v>
      </c>
      <c r="C26" s="314">
        <v>0.11559900051770858</v>
      </c>
      <c r="D26" s="314">
        <v>0.4539051494756613</v>
      </c>
      <c r="E26" s="314">
        <v>1.164236019325193</v>
      </c>
      <c r="F26" s="314">
        <v>0.1388888888888889</v>
      </c>
      <c r="G26" s="314">
        <v>0.40644051899327815</v>
      </c>
      <c r="H26" s="314">
        <v>0.3394116864102223</v>
      </c>
      <c r="I26" s="314" t="s">
        <v>52</v>
      </c>
      <c r="J26" s="314">
        <v>0.17279684028634903</v>
      </c>
      <c r="K26" s="314">
        <v>7.299691833590138</v>
      </c>
      <c r="L26" s="314">
        <v>0.2034836399153508</v>
      </c>
      <c r="M26" s="314">
        <v>0.6709928044850572</v>
      </c>
      <c r="N26" s="314">
        <v>0.31354754833858034</v>
      </c>
      <c r="O26" s="314">
        <v>3.75919254473457</v>
      </c>
      <c r="P26" s="314">
        <v>0.31756718846434434</v>
      </c>
      <c r="Q26" s="314">
        <v>0.5618372076690777</v>
      </c>
      <c r="R26" s="314">
        <v>1.0239148856039921</v>
      </c>
      <c r="S26" s="314" t="s">
        <v>52</v>
      </c>
      <c r="T26" s="314">
        <v>0.5410828824309313</v>
      </c>
      <c r="U26" s="314">
        <v>0.5131381049278952</v>
      </c>
      <c r="V26" s="314">
        <v>0.7911730393203963</v>
      </c>
      <c r="W26" s="314" t="s">
        <v>53</v>
      </c>
      <c r="X26" s="314">
        <v>1.0738081376544408</v>
      </c>
      <c r="Y26" s="314">
        <v>6.6453795790429595</v>
      </c>
      <c r="Z26" s="314" t="s">
        <v>52</v>
      </c>
      <c r="AA26" s="314" t="s">
        <v>52</v>
      </c>
      <c r="AB26" s="314">
        <v>0.15524093392945854</v>
      </c>
      <c r="AC26" s="314">
        <v>0.14700968927497496</v>
      </c>
      <c r="AD26" s="314">
        <v>4.327612641574756</v>
      </c>
      <c r="AE26" s="314">
        <v>1.1003575580405314</v>
      </c>
      <c r="AF26" s="314" t="s">
        <v>52</v>
      </c>
      <c r="AG26" s="314">
        <v>0.2204261572373255</v>
      </c>
      <c r="AH26" s="314">
        <v>0.18799586064160054</v>
      </c>
      <c r="AI26" s="314">
        <v>0.4607363115097419</v>
      </c>
      <c r="AJ26" s="314">
        <v>0.9669943582049203</v>
      </c>
    </row>
    <row r="27" spans="1:36" ht="12.75">
      <c r="A27" s="94" t="s">
        <v>15</v>
      </c>
      <c r="B27" s="314" t="s">
        <v>52</v>
      </c>
      <c r="C27" s="314" t="s">
        <v>52</v>
      </c>
      <c r="D27" s="314">
        <v>0.5008608545938331</v>
      </c>
      <c r="E27" s="314">
        <v>1.0050675200647923</v>
      </c>
      <c r="F27" s="314">
        <v>0.9722222222222222</v>
      </c>
      <c r="G27" s="314">
        <v>0.16413944036267</v>
      </c>
      <c r="H27" s="314">
        <v>0.505789964062292</v>
      </c>
      <c r="I27" s="314" t="s">
        <v>52</v>
      </c>
      <c r="J27" s="314">
        <v>0.13576894593927427</v>
      </c>
      <c r="K27" s="314">
        <v>1.5408320493066257</v>
      </c>
      <c r="L27" s="314">
        <v>0.05426230397742689</v>
      </c>
      <c r="M27" s="314">
        <v>0.11477508497770715</v>
      </c>
      <c r="N27" s="314">
        <v>0.2115808659520502</v>
      </c>
      <c r="O27" s="314">
        <v>0.3054753327180159</v>
      </c>
      <c r="P27" s="314">
        <v>0.11381761928807876</v>
      </c>
      <c r="Q27" s="314">
        <v>2.605676116456361</v>
      </c>
      <c r="R27" s="314">
        <v>0.2424442142924395</v>
      </c>
      <c r="S27" s="314" t="s">
        <v>52</v>
      </c>
      <c r="T27" s="314">
        <v>0.14691654423621314</v>
      </c>
      <c r="U27" s="314">
        <v>1.0174290011501372</v>
      </c>
      <c r="V27" s="314">
        <v>0.23989878243152202</v>
      </c>
      <c r="W27" s="314">
        <v>0.05734383362642404</v>
      </c>
      <c r="X27" s="314" t="s">
        <v>53</v>
      </c>
      <c r="Y27" s="314">
        <v>0.2475356290187922</v>
      </c>
      <c r="Z27" s="314">
        <v>0.0655773971303963</v>
      </c>
      <c r="AA27" s="314" t="s">
        <v>52</v>
      </c>
      <c r="AB27" s="314">
        <v>0.26701440635866863</v>
      </c>
      <c r="AC27" s="314">
        <v>0.420982292014701</v>
      </c>
      <c r="AD27" s="314">
        <v>0.04945843018942579</v>
      </c>
      <c r="AE27" s="314">
        <v>0.28179114472604555</v>
      </c>
      <c r="AF27" s="314" t="s">
        <v>52</v>
      </c>
      <c r="AG27" s="314">
        <v>0.7347538574577517</v>
      </c>
      <c r="AH27" s="314" t="s">
        <v>52</v>
      </c>
      <c r="AI27" s="314">
        <v>0.0524767585732099</v>
      </c>
      <c r="AJ27" s="314">
        <v>0.22303673506589647</v>
      </c>
    </row>
    <row r="28" spans="1:36" ht="12.75">
      <c r="A28" s="94" t="s">
        <v>16</v>
      </c>
      <c r="B28" s="314" t="s">
        <v>52</v>
      </c>
      <c r="C28" s="314" t="s">
        <v>52</v>
      </c>
      <c r="D28" s="314">
        <v>13.21020503991235</v>
      </c>
      <c r="E28" s="314" t="s">
        <v>52</v>
      </c>
      <c r="F28" s="314" t="s">
        <v>53</v>
      </c>
      <c r="G28" s="314" t="s">
        <v>52</v>
      </c>
      <c r="H28" s="314">
        <v>0.07320644216691069</v>
      </c>
      <c r="I28" s="314" t="s">
        <v>52</v>
      </c>
      <c r="J28" s="314" t="s">
        <v>52</v>
      </c>
      <c r="K28" s="314" t="s">
        <v>52</v>
      </c>
      <c r="L28" s="314" t="s">
        <v>52</v>
      </c>
      <c r="M28" s="314">
        <v>0.6091908356509071</v>
      </c>
      <c r="N28" s="314" t="s">
        <v>52</v>
      </c>
      <c r="O28" s="314">
        <v>0.10122964242117487</v>
      </c>
      <c r="P28" s="314">
        <v>0.06444321542789819</v>
      </c>
      <c r="Q28" s="314" t="s">
        <v>52</v>
      </c>
      <c r="R28" s="314" t="s">
        <v>52</v>
      </c>
      <c r="S28" s="314" t="s">
        <v>52</v>
      </c>
      <c r="T28" s="314" t="s">
        <v>52</v>
      </c>
      <c r="U28" s="314">
        <v>0.18579138281872068</v>
      </c>
      <c r="V28" s="314" t="s">
        <v>52</v>
      </c>
      <c r="W28" s="314" t="s">
        <v>52</v>
      </c>
      <c r="X28" s="314">
        <v>0.40106087069021285</v>
      </c>
      <c r="Y28" s="314" t="s">
        <v>52</v>
      </c>
      <c r="Z28" s="314" t="s">
        <v>52</v>
      </c>
      <c r="AA28" s="314" t="s">
        <v>52</v>
      </c>
      <c r="AB28" s="314">
        <v>1.657973174366617</v>
      </c>
      <c r="AC28" s="314" t="s">
        <v>52</v>
      </c>
      <c r="AD28" s="314" t="s">
        <v>52</v>
      </c>
      <c r="AE28" s="314">
        <v>0.09930202928949894</v>
      </c>
      <c r="AF28" s="314" t="s">
        <v>52</v>
      </c>
      <c r="AG28" s="314" t="s">
        <v>52</v>
      </c>
      <c r="AH28" s="314" t="s">
        <v>52</v>
      </c>
      <c r="AI28" s="314">
        <v>0.0007221572280716957</v>
      </c>
      <c r="AJ28" s="314">
        <v>0.0785972192975756</v>
      </c>
    </row>
    <row r="29" spans="1:36" ht="12.75">
      <c r="A29" s="94" t="s">
        <v>19</v>
      </c>
      <c r="B29" s="314">
        <v>0.08368200836820083</v>
      </c>
      <c r="C29" s="314">
        <v>0.13384556925518432</v>
      </c>
      <c r="D29" s="314">
        <v>0.06260760682422914</v>
      </c>
      <c r="E29" s="314">
        <v>0.16029336497955557</v>
      </c>
      <c r="F29" s="314">
        <v>0.4166666666666667</v>
      </c>
      <c r="G29" s="314" t="s">
        <v>53</v>
      </c>
      <c r="H29" s="314">
        <v>0.12311992546253162</v>
      </c>
      <c r="I29" s="314">
        <v>0.126429762123571</v>
      </c>
      <c r="J29" s="314">
        <v>0.049370525796099726</v>
      </c>
      <c r="K29" s="314">
        <v>0.3274268104776579</v>
      </c>
      <c r="L29" s="314">
        <v>0.1980574095176081</v>
      </c>
      <c r="M29" s="314">
        <v>0.15891934843067143</v>
      </c>
      <c r="N29" s="314" t="s">
        <v>52</v>
      </c>
      <c r="O29" s="314">
        <v>4.543722273498675</v>
      </c>
      <c r="P29" s="314">
        <v>0.16319202314825915</v>
      </c>
      <c r="Q29" s="314">
        <v>0.11798581361050632</v>
      </c>
      <c r="R29" s="314">
        <v>0.1318143301007438</v>
      </c>
      <c r="S29" s="314" t="s">
        <v>52</v>
      </c>
      <c r="T29" s="314">
        <v>0.17199985666678613</v>
      </c>
      <c r="U29" s="314">
        <v>0.27426346987525435</v>
      </c>
      <c r="V29" s="314">
        <v>0.16102794985129562</v>
      </c>
      <c r="W29" s="314" t="s">
        <v>52</v>
      </c>
      <c r="X29" s="314">
        <v>0.8215279125428554</v>
      </c>
      <c r="Y29" s="314">
        <v>0.051264775240578264</v>
      </c>
      <c r="Z29" s="314" t="s">
        <v>52</v>
      </c>
      <c r="AA29" s="314" t="s">
        <v>52</v>
      </c>
      <c r="AB29" s="314">
        <v>0.11798310978638848</v>
      </c>
      <c r="AC29" s="314">
        <v>0.12696291346475108</v>
      </c>
      <c r="AD29" s="314" t="s">
        <v>52</v>
      </c>
      <c r="AE29" s="314">
        <v>0.7469886076032007</v>
      </c>
      <c r="AF29" s="314">
        <v>0.09689922480620156</v>
      </c>
      <c r="AG29" s="314" t="s">
        <v>52</v>
      </c>
      <c r="AH29" s="314" t="s">
        <v>52</v>
      </c>
      <c r="AI29" s="314">
        <v>0.009628763040955944</v>
      </c>
      <c r="AJ29" s="314">
        <v>0.5912389487370532</v>
      </c>
    </row>
    <row r="30" spans="1:36" ht="12.75">
      <c r="A30" s="94" t="s">
        <v>21</v>
      </c>
      <c r="B30" s="314">
        <v>0.13397793049623866</v>
      </c>
      <c r="C30" s="314">
        <v>0.2020631599870281</v>
      </c>
      <c r="D30" s="314">
        <v>1.0486774143058382</v>
      </c>
      <c r="E30" s="314">
        <v>1.8419676151159456</v>
      </c>
      <c r="F30" s="314">
        <v>3.6111111111111107</v>
      </c>
      <c r="G30" s="314">
        <v>1.8211661716429577</v>
      </c>
      <c r="H30" s="314">
        <v>0.5523758818048716</v>
      </c>
      <c r="I30" s="314">
        <v>0.14889324121770062</v>
      </c>
      <c r="J30" s="314">
        <v>1.5058010367810417</v>
      </c>
      <c r="K30" s="314">
        <v>0.34668721109399075</v>
      </c>
      <c r="L30" s="314">
        <v>2.713115198871344</v>
      </c>
      <c r="M30" s="314">
        <v>0.7460380523550965</v>
      </c>
      <c r="N30" s="314">
        <v>2.7887887632716013</v>
      </c>
      <c r="O30" s="314">
        <v>1.6693958972221394</v>
      </c>
      <c r="P30" s="314">
        <v>0.5666834988497998</v>
      </c>
      <c r="Q30" s="314">
        <v>12.608875467222225</v>
      </c>
      <c r="R30" s="314">
        <v>4.135674606910837</v>
      </c>
      <c r="S30" s="314">
        <v>0.2302820955670697</v>
      </c>
      <c r="T30" s="314">
        <v>0.10749991041674133</v>
      </c>
      <c r="U30" s="314">
        <v>1.5305671060780324</v>
      </c>
      <c r="V30" s="314">
        <v>2.057625002053928</v>
      </c>
      <c r="W30" s="314">
        <v>0.3478859240003058</v>
      </c>
      <c r="X30" s="314">
        <v>0.2652176725532052</v>
      </c>
      <c r="Y30" s="314" t="s">
        <v>53</v>
      </c>
      <c r="Z30" s="314">
        <v>0.10429176411099172</v>
      </c>
      <c r="AA30" s="314" t="s">
        <v>52</v>
      </c>
      <c r="AB30" s="314">
        <v>0.7016890213611525</v>
      </c>
      <c r="AC30" s="314">
        <v>0.3608419645840294</v>
      </c>
      <c r="AD30" s="314">
        <v>0.11375438943567931</v>
      </c>
      <c r="AE30" s="314">
        <v>1.2978987939541724</v>
      </c>
      <c r="AF30" s="314">
        <v>0.872093023255814</v>
      </c>
      <c r="AG30" s="314">
        <v>8.376193975018369</v>
      </c>
      <c r="AH30" s="314">
        <v>0.05001724732666436</v>
      </c>
      <c r="AI30" s="314">
        <v>0.12421104322833167</v>
      </c>
      <c r="AJ30" s="314">
        <v>1.0531809161575278</v>
      </c>
    </row>
    <row r="31" spans="1:36" ht="11.25" customHeight="1">
      <c r="A31" s="94" t="s">
        <v>23</v>
      </c>
      <c r="B31" s="314">
        <v>1.2894833828343488</v>
      </c>
      <c r="C31" s="314">
        <v>1.68104974250946</v>
      </c>
      <c r="D31" s="314">
        <v>0.12521521364845828</v>
      </c>
      <c r="E31" s="314">
        <v>1.01631617725634</v>
      </c>
      <c r="F31" s="314">
        <v>0.6944444444444444</v>
      </c>
      <c r="G31" s="314">
        <v>0.5080506487415976</v>
      </c>
      <c r="H31" s="314">
        <v>0.2029814987355251</v>
      </c>
      <c r="I31" s="314">
        <v>2.616639730415777</v>
      </c>
      <c r="J31" s="314">
        <v>0.08639842014317452</v>
      </c>
      <c r="K31" s="314">
        <v>0.11556240369799693</v>
      </c>
      <c r="L31" s="314">
        <v>0.1302295295458245</v>
      </c>
      <c r="M31" s="314">
        <v>0.42378492914845717</v>
      </c>
      <c r="N31" s="314">
        <v>0.2778592095032948</v>
      </c>
      <c r="O31" s="314">
        <v>1.3293833923839582</v>
      </c>
      <c r="P31" s="314">
        <v>5.446253236187591</v>
      </c>
      <c r="Q31" s="314">
        <v>0.7182152304703043</v>
      </c>
      <c r="R31" s="314">
        <v>0.33424347989831465</v>
      </c>
      <c r="S31" s="314" t="s">
        <v>52</v>
      </c>
      <c r="T31" s="314">
        <v>0.07524993729171892</v>
      </c>
      <c r="U31" s="314">
        <v>0.9908873750331771</v>
      </c>
      <c r="V31" s="314">
        <v>0.783778898766</v>
      </c>
      <c r="W31" s="314">
        <v>0.07263552259347045</v>
      </c>
      <c r="X31" s="314">
        <v>0.31049873859887445</v>
      </c>
      <c r="Y31" s="314" t="s">
        <v>52</v>
      </c>
      <c r="Z31" s="314" t="s">
        <v>53</v>
      </c>
      <c r="AA31" s="314">
        <v>2.633797926690144</v>
      </c>
      <c r="AB31" s="314">
        <v>0.3912071535022355</v>
      </c>
      <c r="AC31" s="314">
        <v>0.22719679251587038</v>
      </c>
      <c r="AD31" s="314">
        <v>0.05935011622731094</v>
      </c>
      <c r="AE31" s="314">
        <v>2.079845749085905</v>
      </c>
      <c r="AF31" s="314">
        <v>0.1937984496124031</v>
      </c>
      <c r="AG31" s="314" t="s">
        <v>52</v>
      </c>
      <c r="AH31" s="314">
        <v>0.12590548464987927</v>
      </c>
      <c r="AI31" s="314">
        <v>0.17235485843311138</v>
      </c>
      <c r="AJ31" s="314">
        <v>1.6821274271656987</v>
      </c>
    </row>
    <row r="32" spans="1:36" ht="12.75">
      <c r="A32" s="94" t="s">
        <v>25</v>
      </c>
      <c r="B32" s="314">
        <v>2.7185813081275607</v>
      </c>
      <c r="C32" s="314">
        <v>0.09325611198745534</v>
      </c>
      <c r="D32" s="314">
        <v>0.07825950853028643</v>
      </c>
      <c r="E32" s="314">
        <v>2.13387026923661</v>
      </c>
      <c r="F32" s="314" t="s">
        <v>52</v>
      </c>
      <c r="G32" s="314">
        <v>0.4298890104736595</v>
      </c>
      <c r="H32" s="314">
        <v>0.20963662984160789</v>
      </c>
      <c r="I32" s="314" t="s">
        <v>52</v>
      </c>
      <c r="J32" s="314" t="s">
        <v>52</v>
      </c>
      <c r="K32" s="314">
        <v>0.15408320493066258</v>
      </c>
      <c r="L32" s="314">
        <v>0.08139345596614032</v>
      </c>
      <c r="M32" s="314">
        <v>0.22072131726482142</v>
      </c>
      <c r="N32" s="314">
        <v>0.15804835769912182</v>
      </c>
      <c r="O32" s="314">
        <v>1.2001667311757525</v>
      </c>
      <c r="P32" s="314">
        <v>11.081026923477692</v>
      </c>
      <c r="Q32" s="314">
        <v>0.8259006952735441</v>
      </c>
      <c r="R32" s="314">
        <v>0.1388758120704265</v>
      </c>
      <c r="S32" s="314">
        <v>0.3454231433506045</v>
      </c>
      <c r="T32" s="314">
        <v>0.12183323180564017</v>
      </c>
      <c r="U32" s="314">
        <v>0.3892771830487481</v>
      </c>
      <c r="V32" s="314">
        <v>0.941520563926453</v>
      </c>
      <c r="W32" s="314" t="s">
        <v>52</v>
      </c>
      <c r="X32" s="314">
        <v>0.34284235720292383</v>
      </c>
      <c r="Y32" s="314" t="s">
        <v>52</v>
      </c>
      <c r="Z32" s="314">
        <v>18.401175652613617</v>
      </c>
      <c r="AA32" s="314" t="s">
        <v>53</v>
      </c>
      <c r="AB32" s="314">
        <v>0.273224043715847</v>
      </c>
      <c r="AC32" s="314">
        <v>0.2672903441363181</v>
      </c>
      <c r="AD32" s="314">
        <v>0.13353776151144964</v>
      </c>
      <c r="AE32" s="314">
        <v>4.581518568176286</v>
      </c>
      <c r="AF32" s="314" t="s">
        <v>52</v>
      </c>
      <c r="AG32" s="314" t="s">
        <v>52</v>
      </c>
      <c r="AH32" s="314">
        <v>0.5700241462573301</v>
      </c>
      <c r="AI32" s="314">
        <v>0.4766237705273192</v>
      </c>
      <c r="AJ32" s="314">
        <v>3.7256340768898215</v>
      </c>
    </row>
    <row r="33" spans="1:36" ht="12.75">
      <c r="A33" s="94" t="s">
        <v>26</v>
      </c>
      <c r="B33" s="314" t="s">
        <v>52</v>
      </c>
      <c r="C33" s="314" t="s">
        <v>52</v>
      </c>
      <c r="D33" s="314" t="s">
        <v>52</v>
      </c>
      <c r="E33" s="314">
        <v>1.3638996844751659</v>
      </c>
      <c r="F33" s="314" t="s">
        <v>52</v>
      </c>
      <c r="G33" s="314">
        <v>0.0781616382679381</v>
      </c>
      <c r="H33" s="314">
        <v>0.0632237455077865</v>
      </c>
      <c r="I33" s="314" t="s">
        <v>52</v>
      </c>
      <c r="J33" s="314">
        <v>0.40730683781782273</v>
      </c>
      <c r="K33" s="314" t="s">
        <v>52</v>
      </c>
      <c r="L33" s="314">
        <v>0.14379510554018124</v>
      </c>
      <c r="M33" s="314" t="s">
        <v>52</v>
      </c>
      <c r="N33" s="314">
        <v>0.38237505894948826</v>
      </c>
      <c r="O33" s="314">
        <v>0.24831035817429364</v>
      </c>
      <c r="P33" s="314" t="s">
        <v>52</v>
      </c>
      <c r="Q33" s="314">
        <v>1.0056886017276492</v>
      </c>
      <c r="R33" s="314">
        <v>3.7990772996892948</v>
      </c>
      <c r="S33" s="314" t="s">
        <v>52</v>
      </c>
      <c r="T33" s="314" t="s">
        <v>52</v>
      </c>
      <c r="U33" s="314" t="s">
        <v>52</v>
      </c>
      <c r="V33" s="314">
        <v>0.6371284444371416</v>
      </c>
      <c r="W33" s="314" t="s">
        <v>52</v>
      </c>
      <c r="X33" s="314" t="s">
        <v>52</v>
      </c>
      <c r="Y33" s="314">
        <v>0.060053022424677395</v>
      </c>
      <c r="Z33" s="314" t="s">
        <v>52</v>
      </c>
      <c r="AA33" s="314" t="s">
        <v>52</v>
      </c>
      <c r="AB33" s="314" t="s">
        <v>52</v>
      </c>
      <c r="AC33" s="314" t="s">
        <v>52</v>
      </c>
      <c r="AD33" s="314" t="s">
        <v>52</v>
      </c>
      <c r="AE33" s="314">
        <v>0.31360836792103264</v>
      </c>
      <c r="AF33" s="314" t="s">
        <v>52</v>
      </c>
      <c r="AG33" s="314" t="s">
        <v>52</v>
      </c>
      <c r="AH33" s="314" t="s">
        <v>52</v>
      </c>
      <c r="AI33" s="314">
        <v>0.0026479098362628844</v>
      </c>
      <c r="AJ33" s="314">
        <v>0.24821995928386079</v>
      </c>
    </row>
    <row r="34" spans="1:36" ht="12.75">
      <c r="A34" s="94" t="s">
        <v>28</v>
      </c>
      <c r="B34" s="314">
        <v>0.19511349101393977</v>
      </c>
      <c r="C34" s="314">
        <v>1.2088632316333658</v>
      </c>
      <c r="D34" s="314">
        <v>0.4226013460635467</v>
      </c>
      <c r="E34" s="314">
        <v>0.730600284591027</v>
      </c>
      <c r="F34" s="314">
        <v>0.1388888888888889</v>
      </c>
      <c r="G34" s="314">
        <v>0.21885258715022668</v>
      </c>
      <c r="H34" s="314">
        <v>0.17303340875815254</v>
      </c>
      <c r="I34" s="314">
        <v>0.21542000857029026</v>
      </c>
      <c r="J34" s="314">
        <v>0.20982473463342383</v>
      </c>
      <c r="K34" s="314" t="s">
        <v>52</v>
      </c>
      <c r="L34" s="314">
        <v>5.182050029844267</v>
      </c>
      <c r="M34" s="314">
        <v>0.3972983710766786</v>
      </c>
      <c r="N34" s="314">
        <v>0.23834712007851436</v>
      </c>
      <c r="O34" s="314">
        <v>0.3879477178670319</v>
      </c>
      <c r="P34" s="314">
        <v>2.378467630108763</v>
      </c>
      <c r="Q34" s="314">
        <v>0.17604232506964435</v>
      </c>
      <c r="R34" s="314">
        <v>0.17182939459561247</v>
      </c>
      <c r="S34" s="314">
        <v>1.2912246072867835</v>
      </c>
      <c r="T34" s="314" t="s">
        <v>52</v>
      </c>
      <c r="U34" s="314">
        <v>0.6900822790409625</v>
      </c>
      <c r="V34" s="314">
        <v>0.7192855617082108</v>
      </c>
      <c r="W34" s="314" t="s">
        <v>52</v>
      </c>
      <c r="X34" s="314" t="s">
        <v>52</v>
      </c>
      <c r="Y34" s="314">
        <v>0.38375346037232877</v>
      </c>
      <c r="Z34" s="314">
        <v>0.10982238796536248</v>
      </c>
      <c r="AA34" s="314">
        <v>0.0496007142502852</v>
      </c>
      <c r="AB34" s="314">
        <v>0.32911077993045207</v>
      </c>
      <c r="AC34" s="314">
        <v>0.09355162044771133</v>
      </c>
      <c r="AD34" s="314" t="s">
        <v>52</v>
      </c>
      <c r="AE34" s="314">
        <v>0.9955943219727953</v>
      </c>
      <c r="AF34" s="314">
        <v>0.09689922480620156</v>
      </c>
      <c r="AG34" s="314">
        <v>0.07347538574577515</v>
      </c>
      <c r="AH34" s="314" t="s">
        <v>52</v>
      </c>
      <c r="AI34" s="314">
        <v>0.28260419525205693</v>
      </c>
      <c r="AJ34" s="314">
        <v>0.8469334617114902</v>
      </c>
    </row>
    <row r="35" spans="1:36" ht="12.75">
      <c r="A35" s="94" t="s">
        <v>29</v>
      </c>
      <c r="B35" s="314">
        <v>0.10796279836104668</v>
      </c>
      <c r="C35" s="314" t="s">
        <v>51</v>
      </c>
      <c r="D35" s="314">
        <v>0.3599937392393176</v>
      </c>
      <c r="E35" s="314">
        <v>0.3880786731083977</v>
      </c>
      <c r="F35" s="314">
        <v>1.25</v>
      </c>
      <c r="G35" s="314">
        <v>0.48460215726121625</v>
      </c>
      <c r="H35" s="314" t="s">
        <v>53</v>
      </c>
      <c r="I35" s="314">
        <v>0.24709942159533296</v>
      </c>
      <c r="J35" s="314">
        <v>0.2962231547765984</v>
      </c>
      <c r="K35" s="314">
        <v>0.057781201848998466</v>
      </c>
      <c r="L35" s="314">
        <v>0.36084432144988876</v>
      </c>
      <c r="M35" s="314">
        <v>0.3708118130049</v>
      </c>
      <c r="N35" s="314">
        <v>0.2039333647730604</v>
      </c>
      <c r="O35" s="314">
        <v>0.9003483490636258</v>
      </c>
      <c r="P35" s="314">
        <v>0.26931493014644</v>
      </c>
      <c r="Q35" s="314">
        <v>0.382673564779049</v>
      </c>
      <c r="R35" s="314">
        <v>9.547123623011016</v>
      </c>
      <c r="S35" s="314" t="s">
        <v>52</v>
      </c>
      <c r="T35" s="314">
        <v>0.05374995520837066</v>
      </c>
      <c r="U35" s="314">
        <v>0.7077766964522693</v>
      </c>
      <c r="V35" s="314">
        <v>0.2678322023036856</v>
      </c>
      <c r="W35" s="314">
        <v>0.07263552259347045</v>
      </c>
      <c r="X35" s="314">
        <v>0.0840934083705285</v>
      </c>
      <c r="Y35" s="314">
        <v>0.1728355279539496</v>
      </c>
      <c r="Z35" s="314">
        <v>0.06320712976423741</v>
      </c>
      <c r="AA35" s="314" t="s">
        <v>52</v>
      </c>
      <c r="AB35" s="314">
        <v>1.31023348236463</v>
      </c>
      <c r="AC35" s="314">
        <v>0.07350484463748748</v>
      </c>
      <c r="AD35" s="314">
        <v>0.15332113358721994</v>
      </c>
      <c r="AE35" s="314">
        <v>0.49426588763761614</v>
      </c>
      <c r="AF35" s="314">
        <v>0.4844961240310077</v>
      </c>
      <c r="AG35" s="314" t="s">
        <v>52</v>
      </c>
      <c r="AH35" s="314" t="s">
        <v>51</v>
      </c>
      <c r="AI35" s="314">
        <v>0.02912700819889173</v>
      </c>
      <c r="AJ35" s="314">
        <v>0.39120977325357337</v>
      </c>
    </row>
    <row r="36" spans="1:36" ht="12.75">
      <c r="A36" s="94" t="s">
        <v>30</v>
      </c>
      <c r="B36" s="314">
        <v>0.9040258416979209</v>
      </c>
      <c r="C36" s="314">
        <v>0.08145761020621724</v>
      </c>
      <c r="D36" s="314" t="s">
        <v>52</v>
      </c>
      <c r="E36" s="314" t="s">
        <v>52</v>
      </c>
      <c r="F36" s="314">
        <v>0.1388888888888889</v>
      </c>
      <c r="G36" s="314">
        <v>0.12505862122870096</v>
      </c>
      <c r="H36" s="314" t="s">
        <v>52</v>
      </c>
      <c r="I36" s="314" t="s">
        <v>53</v>
      </c>
      <c r="J36" s="314" t="s">
        <v>52</v>
      </c>
      <c r="K36" s="314" t="s">
        <v>52</v>
      </c>
      <c r="L36" s="314" t="s">
        <v>52</v>
      </c>
      <c r="M36" s="314" t="s">
        <v>52</v>
      </c>
      <c r="N36" s="314" t="s">
        <v>52</v>
      </c>
      <c r="O36" s="314">
        <v>0.15124899514693185</v>
      </c>
      <c r="P36" s="314">
        <v>0.16367294266637838</v>
      </c>
      <c r="Q36" s="314" t="s">
        <v>52</v>
      </c>
      <c r="R36" s="314" t="s">
        <v>52</v>
      </c>
      <c r="S36" s="314" t="s">
        <v>52</v>
      </c>
      <c r="T36" s="314" t="s">
        <v>52</v>
      </c>
      <c r="U36" s="314">
        <v>0.07077766964522694</v>
      </c>
      <c r="V36" s="314" t="s">
        <v>52</v>
      </c>
      <c r="W36" s="314" t="s">
        <v>52</v>
      </c>
      <c r="X36" s="314" t="s">
        <v>52</v>
      </c>
      <c r="Y36" s="314" t="s">
        <v>52</v>
      </c>
      <c r="Z36" s="314">
        <v>0.06952784274066114</v>
      </c>
      <c r="AA36" s="314">
        <v>0.08432121422548484</v>
      </c>
      <c r="AB36" s="314">
        <v>0.04967709885742673</v>
      </c>
      <c r="AC36" s="314" t="s">
        <v>52</v>
      </c>
      <c r="AD36" s="314" t="s">
        <v>52</v>
      </c>
      <c r="AE36" s="314">
        <v>0.1684078054142153</v>
      </c>
      <c r="AF36" s="314" t="s">
        <v>52</v>
      </c>
      <c r="AG36" s="314" t="s">
        <v>52</v>
      </c>
      <c r="AH36" s="314" t="s">
        <v>52</v>
      </c>
      <c r="AI36" s="314">
        <v>0.015887459017577307</v>
      </c>
      <c r="AJ36" s="314">
        <v>0.13329420665690514</v>
      </c>
    </row>
    <row r="37" spans="1:36" ht="12.75">
      <c r="A37" s="94" t="s">
        <v>31</v>
      </c>
      <c r="B37" s="314">
        <v>0.6182929737463958</v>
      </c>
      <c r="C37" s="314">
        <v>0.17286466765987762</v>
      </c>
      <c r="D37" s="314">
        <v>21.27093441853185</v>
      </c>
      <c r="E37" s="314">
        <v>0.24409586105658634</v>
      </c>
      <c r="F37" s="314">
        <v>3.3333333333333335</v>
      </c>
      <c r="G37" s="314">
        <v>0.7034547444114428</v>
      </c>
      <c r="H37" s="314">
        <v>0.36603221083455345</v>
      </c>
      <c r="I37" s="314">
        <v>0.4789523929543511</v>
      </c>
      <c r="J37" s="314" t="s">
        <v>52</v>
      </c>
      <c r="K37" s="314">
        <v>3.948382126348228</v>
      </c>
      <c r="L37" s="314">
        <v>0.09224591676162569</v>
      </c>
      <c r="M37" s="314">
        <v>1.5715357789255284</v>
      </c>
      <c r="N37" s="314">
        <v>0.08412251296888741</v>
      </c>
      <c r="O37" s="314">
        <v>0.8327626760353708</v>
      </c>
      <c r="P37" s="314">
        <v>0.20262742363398792</v>
      </c>
      <c r="Q37" s="314">
        <v>0.13858651122503918</v>
      </c>
      <c r="R37" s="314" t="s">
        <v>52</v>
      </c>
      <c r="S37" s="314">
        <v>0.07401924500370095</v>
      </c>
      <c r="T37" s="314">
        <v>0.9280825599312</v>
      </c>
      <c r="U37" s="314">
        <v>0.6723878616296558</v>
      </c>
      <c r="V37" s="314">
        <v>0.1330945299791321</v>
      </c>
      <c r="W37" s="314" t="s">
        <v>52</v>
      </c>
      <c r="X37" s="314">
        <v>4.528106604566919</v>
      </c>
      <c r="Y37" s="314">
        <v>0.10106484261714001</v>
      </c>
      <c r="Z37" s="314" t="s">
        <v>52</v>
      </c>
      <c r="AA37" s="314" t="s">
        <v>52</v>
      </c>
      <c r="AB37" s="314" t="s">
        <v>53</v>
      </c>
      <c r="AC37" s="314">
        <v>6.775810223855664</v>
      </c>
      <c r="AD37" s="314" t="s">
        <v>52</v>
      </c>
      <c r="AE37" s="314">
        <v>0.4609685422600227</v>
      </c>
      <c r="AF37" s="314">
        <v>0.5813953488372093</v>
      </c>
      <c r="AG37" s="314">
        <v>0.07347538574577515</v>
      </c>
      <c r="AH37" s="314" t="s">
        <v>52</v>
      </c>
      <c r="AI37" s="314">
        <v>0.033459951567321906</v>
      </c>
      <c r="AJ37" s="314">
        <v>0.3648550373494343</v>
      </c>
    </row>
    <row r="38" spans="1:36" ht="12.75">
      <c r="A38" s="94" t="s">
        <v>35</v>
      </c>
      <c r="B38" s="314">
        <v>0.07197519890736445</v>
      </c>
      <c r="C38" s="314">
        <v>0.23743799457596257</v>
      </c>
      <c r="D38" s="314">
        <v>4.21036155892941</v>
      </c>
      <c r="E38" s="314">
        <v>5.5737096384119145</v>
      </c>
      <c r="F38" s="314">
        <v>4.305555555555555</v>
      </c>
      <c r="G38" s="314">
        <v>1.6335782397999061</v>
      </c>
      <c r="H38" s="314">
        <v>1.4208704911486756</v>
      </c>
      <c r="I38" s="314" t="s">
        <v>52</v>
      </c>
      <c r="J38" s="314">
        <v>0.7529005183905209</v>
      </c>
      <c r="K38" s="314">
        <v>1.5408320493066257</v>
      </c>
      <c r="L38" s="314">
        <v>0.6267296109392805</v>
      </c>
      <c r="M38" s="314">
        <v>0.7901823158080609</v>
      </c>
      <c r="N38" s="314">
        <v>0.5276775813502937</v>
      </c>
      <c r="O38" s="314">
        <v>2.5521779259832673</v>
      </c>
      <c r="P38" s="314">
        <v>0.43779706799400453</v>
      </c>
      <c r="Q38" s="314">
        <v>3.0651340996168637</v>
      </c>
      <c r="R38" s="314">
        <v>1.1627906976744187</v>
      </c>
      <c r="S38" s="314" t="s">
        <v>52</v>
      </c>
      <c r="T38" s="314">
        <v>0.9997491668756943</v>
      </c>
      <c r="U38" s="314">
        <v>1.6809696540741395</v>
      </c>
      <c r="V38" s="314">
        <v>1.3391610115184278</v>
      </c>
      <c r="W38" s="314">
        <v>0.43581313556082274</v>
      </c>
      <c r="X38" s="314">
        <v>0.28462384371563487</v>
      </c>
      <c r="Y38" s="314">
        <v>2.0945322455436264</v>
      </c>
      <c r="Z38" s="314">
        <v>0.08137917957145567</v>
      </c>
      <c r="AA38" s="314" t="s">
        <v>52</v>
      </c>
      <c r="AB38" s="314">
        <v>1.4282165921510184</v>
      </c>
      <c r="AC38" s="314" t="s">
        <v>53</v>
      </c>
      <c r="AD38" s="314" t="s">
        <v>52</v>
      </c>
      <c r="AE38" s="314">
        <v>1.3040175414315256</v>
      </c>
      <c r="AF38" s="314">
        <v>0.1937984496124031</v>
      </c>
      <c r="AG38" s="314">
        <v>0.8082292432035268</v>
      </c>
      <c r="AH38" s="314" t="s">
        <v>52</v>
      </c>
      <c r="AI38" s="314">
        <v>0.08714030552065129</v>
      </c>
      <c r="AJ38" s="314">
        <v>1.0502945094521994</v>
      </c>
    </row>
    <row r="39" spans="1:36" ht="12.75">
      <c r="A39" s="94" t="s">
        <v>36</v>
      </c>
      <c r="B39" s="314" t="s">
        <v>52</v>
      </c>
      <c r="C39" s="314">
        <v>0.09949152662409608</v>
      </c>
      <c r="D39" s="314">
        <v>0.20347472217874474</v>
      </c>
      <c r="E39" s="314">
        <v>0.2255355766905326</v>
      </c>
      <c r="F39" s="314" t="s">
        <v>52</v>
      </c>
      <c r="G39" s="314">
        <v>0.25793340628419575</v>
      </c>
      <c r="H39" s="314">
        <v>0.24291228537202184</v>
      </c>
      <c r="I39" s="314" t="s">
        <v>52</v>
      </c>
      <c r="J39" s="314" t="s">
        <v>53</v>
      </c>
      <c r="K39" s="314">
        <v>0.17334360554699538</v>
      </c>
      <c r="L39" s="314">
        <v>5.4967713929133435</v>
      </c>
      <c r="M39" s="314">
        <v>0.2516223016818964</v>
      </c>
      <c r="N39" s="314">
        <v>0.1758925271167646</v>
      </c>
      <c r="O39" s="314">
        <v>0.8419924375502427</v>
      </c>
      <c r="P39" s="314">
        <v>0.14459646844767193</v>
      </c>
      <c r="Q39" s="314">
        <v>0.21724372029871003</v>
      </c>
      <c r="R39" s="314">
        <v>1.8124470388852274</v>
      </c>
      <c r="S39" s="314" t="s">
        <v>52</v>
      </c>
      <c r="T39" s="314">
        <v>1.3222488981259182</v>
      </c>
      <c r="U39" s="314">
        <v>0.27426346987525435</v>
      </c>
      <c r="V39" s="314">
        <v>1.0729719515601637</v>
      </c>
      <c r="W39" s="314" t="s">
        <v>52</v>
      </c>
      <c r="X39" s="314">
        <v>0.1229057506953878</v>
      </c>
      <c r="Y39" s="314">
        <v>0.19041202232214785</v>
      </c>
      <c r="Z39" s="314" t="s">
        <v>52</v>
      </c>
      <c r="AA39" s="314" t="s">
        <v>52</v>
      </c>
      <c r="AB39" s="314">
        <v>0.26701440635866863</v>
      </c>
      <c r="AC39" s="314">
        <v>0.46107584363514864</v>
      </c>
      <c r="AD39" s="314" t="s">
        <v>52</v>
      </c>
      <c r="AE39" s="314">
        <v>0.46106325175662544</v>
      </c>
      <c r="AF39" s="314">
        <v>0.09689922480620156</v>
      </c>
      <c r="AG39" s="314">
        <v>0.1469507714915503</v>
      </c>
      <c r="AH39" s="314" t="s">
        <v>52</v>
      </c>
      <c r="AI39" s="314">
        <v>0.04453302906442124</v>
      </c>
      <c r="AJ39" s="314">
        <v>0.3742152872342368</v>
      </c>
    </row>
    <row r="40" spans="1:36" ht="12.75">
      <c r="A40" s="94" t="s">
        <v>207</v>
      </c>
      <c r="B40" s="314" t="s">
        <v>52</v>
      </c>
      <c r="C40" s="314" t="s">
        <v>52</v>
      </c>
      <c r="D40" s="314">
        <v>0.3443418375332603</v>
      </c>
      <c r="E40" s="314">
        <v>0.5748063824880906</v>
      </c>
      <c r="F40" s="314">
        <v>0.9722222222222222</v>
      </c>
      <c r="G40" s="314">
        <v>0.12505862122870096</v>
      </c>
      <c r="H40" s="314">
        <v>0.15639558099294557</v>
      </c>
      <c r="I40" s="314" t="s">
        <v>52</v>
      </c>
      <c r="J40" s="314">
        <v>0.20982473463342383</v>
      </c>
      <c r="K40" s="314" t="s">
        <v>53</v>
      </c>
      <c r="L40" s="314">
        <v>0.09767214715936838</v>
      </c>
      <c r="M40" s="314">
        <v>0.07504524787003929</v>
      </c>
      <c r="N40" s="314">
        <v>0.16569585887811156</v>
      </c>
      <c r="O40" s="314">
        <v>0.3322714145353857</v>
      </c>
      <c r="P40" s="314">
        <v>0.08592428723719753</v>
      </c>
      <c r="Q40" s="314">
        <v>2.753002317578481</v>
      </c>
      <c r="R40" s="314">
        <v>0.15770643065624704</v>
      </c>
      <c r="S40" s="314" t="s">
        <v>52</v>
      </c>
      <c r="T40" s="314">
        <v>66.72519439567134</v>
      </c>
      <c r="U40" s="314">
        <v>0.2123330089356808</v>
      </c>
      <c r="V40" s="314">
        <v>0.16390344895578304</v>
      </c>
      <c r="W40" s="314" t="s">
        <v>52</v>
      </c>
      <c r="X40" s="314">
        <v>14.088880263923928</v>
      </c>
      <c r="Y40" s="314">
        <v>0.300265112123387</v>
      </c>
      <c r="Z40" s="314" t="s">
        <v>52</v>
      </c>
      <c r="AA40" s="314" t="s">
        <v>52</v>
      </c>
      <c r="AB40" s="314">
        <v>0.23596621957277697</v>
      </c>
      <c r="AC40" s="314">
        <v>0.7951887738055463</v>
      </c>
      <c r="AD40" s="314" t="s">
        <v>52</v>
      </c>
      <c r="AE40" s="314">
        <v>1.092339389183731</v>
      </c>
      <c r="AF40" s="314" t="s">
        <v>52</v>
      </c>
      <c r="AG40" s="314">
        <v>0.5143277002204262</v>
      </c>
      <c r="AH40" s="314" t="s">
        <v>52</v>
      </c>
      <c r="AI40" s="314">
        <v>0.012758111029266625</v>
      </c>
      <c r="AJ40" s="314">
        <v>0.8645829207453319</v>
      </c>
    </row>
    <row r="41" spans="1:36" ht="12.75">
      <c r="A41" s="94" t="s">
        <v>39</v>
      </c>
      <c r="B41" s="314">
        <v>0.056366119626249274</v>
      </c>
      <c r="C41" s="314">
        <v>0.13222829918338536</v>
      </c>
      <c r="D41" s="314">
        <v>0.7199874784786352</v>
      </c>
      <c r="E41" s="314">
        <v>1.9808885314315603</v>
      </c>
      <c r="F41" s="314">
        <v>4.027777777777778</v>
      </c>
      <c r="G41" s="314">
        <v>1.4616226356104423</v>
      </c>
      <c r="H41" s="314">
        <v>0.7986157327299348</v>
      </c>
      <c r="I41" s="314">
        <v>0.10327284455960509</v>
      </c>
      <c r="J41" s="314">
        <v>5.393729943223895</v>
      </c>
      <c r="K41" s="314">
        <v>0.23112480739599386</v>
      </c>
      <c r="L41" s="314" t="s">
        <v>53</v>
      </c>
      <c r="M41" s="314">
        <v>0.6268485410320929</v>
      </c>
      <c r="N41" s="314">
        <v>0.5620913366557477</v>
      </c>
      <c r="O41" s="314">
        <v>1.7086968172209487</v>
      </c>
      <c r="P41" s="314">
        <v>0.5867218121047441</v>
      </c>
      <c r="Q41" s="314">
        <v>0.8858299974249126</v>
      </c>
      <c r="R41" s="314">
        <v>2.085491008379625</v>
      </c>
      <c r="S41" s="314">
        <v>0.6332757628094415</v>
      </c>
      <c r="T41" s="314">
        <v>0.08599992833339307</v>
      </c>
      <c r="U41" s="314">
        <v>1.0793594620897107</v>
      </c>
      <c r="V41" s="314">
        <v>1.604117714717626</v>
      </c>
      <c r="W41" s="314">
        <v>0.10321890052756327</v>
      </c>
      <c r="X41" s="314">
        <v>0.3234361860404942</v>
      </c>
      <c r="Y41" s="314">
        <v>0.7382127634643271</v>
      </c>
      <c r="Z41" s="314">
        <v>0.08216926869350863</v>
      </c>
      <c r="AA41" s="314" t="s">
        <v>52</v>
      </c>
      <c r="AB41" s="314">
        <v>1.130153999006458</v>
      </c>
      <c r="AC41" s="314">
        <v>0.6214500501169395</v>
      </c>
      <c r="AD41" s="314" t="s">
        <v>52</v>
      </c>
      <c r="AE41" s="314">
        <v>0.8808581523944025</v>
      </c>
      <c r="AF41" s="314">
        <v>0.3875968992248062</v>
      </c>
      <c r="AG41" s="314">
        <v>0.2939015429831006</v>
      </c>
      <c r="AH41" s="314" t="s">
        <v>52</v>
      </c>
      <c r="AI41" s="314">
        <v>0.046699500748636324</v>
      </c>
      <c r="AJ41" s="314">
        <v>0.706933243618435</v>
      </c>
    </row>
    <row r="42" spans="1:36" ht="12.75">
      <c r="A42" s="94" t="s">
        <v>41</v>
      </c>
      <c r="B42" s="314">
        <v>0.3698484618553125</v>
      </c>
      <c r="C42" s="314">
        <v>0.11699938194218663</v>
      </c>
      <c r="D42" s="314">
        <v>13.77367350133041</v>
      </c>
      <c r="E42" s="314">
        <v>0.26828047401841404</v>
      </c>
      <c r="F42" s="314">
        <v>6.111111111111111</v>
      </c>
      <c r="G42" s="314">
        <v>0.5549476317023605</v>
      </c>
      <c r="H42" s="314">
        <v>0.2728603753493944</v>
      </c>
      <c r="I42" s="314">
        <v>0.352089939467952</v>
      </c>
      <c r="J42" s="314">
        <v>0.1110836830412244</v>
      </c>
      <c r="K42" s="314">
        <v>0.9437596302003082</v>
      </c>
      <c r="L42" s="314">
        <v>0.18177871832438006</v>
      </c>
      <c r="M42" s="314" t="s">
        <v>53</v>
      </c>
      <c r="N42" s="314">
        <v>0.24472003772767248</v>
      </c>
      <c r="O42" s="314">
        <v>0.9509631702742133</v>
      </c>
      <c r="P42" s="314">
        <v>0.5277290178821904</v>
      </c>
      <c r="Q42" s="314">
        <v>0.32773837114029536</v>
      </c>
      <c r="R42" s="314">
        <v>0.14593729404010922</v>
      </c>
      <c r="S42" s="314">
        <v>0.05757052389176742</v>
      </c>
      <c r="T42" s="314">
        <v>0.40133299888916757</v>
      </c>
      <c r="U42" s="314">
        <v>4.70671503140759</v>
      </c>
      <c r="V42" s="314">
        <v>0.18115644358270758</v>
      </c>
      <c r="W42" s="314">
        <v>0.09557305604404005</v>
      </c>
      <c r="X42" s="314">
        <v>2.141147551588072</v>
      </c>
      <c r="Y42" s="314">
        <v>0.1801590672740322</v>
      </c>
      <c r="Z42" s="314">
        <v>0.11140256620946842</v>
      </c>
      <c r="AA42" s="314" t="s">
        <v>52</v>
      </c>
      <c r="AB42" s="314">
        <v>8.01043219076006</v>
      </c>
      <c r="AC42" s="314">
        <v>4.844637487470766</v>
      </c>
      <c r="AD42" s="314" t="s">
        <v>52</v>
      </c>
      <c r="AE42" s="314">
        <v>0.5580916347863187</v>
      </c>
      <c r="AF42" s="314">
        <v>0.9689922480620154</v>
      </c>
      <c r="AG42" s="314">
        <v>0.2204261572373255</v>
      </c>
      <c r="AH42" s="314" t="s">
        <v>52</v>
      </c>
      <c r="AI42" s="314">
        <v>0.07366003726331297</v>
      </c>
      <c r="AJ42" s="314">
        <v>0.45708600325429144</v>
      </c>
    </row>
    <row r="43" spans="1:36" ht="12.75">
      <c r="A43" s="94" t="s">
        <v>42</v>
      </c>
      <c r="B43" s="314">
        <v>0.13094283174713292</v>
      </c>
      <c r="C43" s="314">
        <v>0.2598049367286978</v>
      </c>
      <c r="D43" s="314">
        <v>0.28173423070903114</v>
      </c>
      <c r="E43" s="314">
        <v>0.9207025911281841</v>
      </c>
      <c r="F43" s="314">
        <v>1.5277777777777777</v>
      </c>
      <c r="G43" s="314">
        <v>0.1563232765358762</v>
      </c>
      <c r="H43" s="314">
        <v>0.24291228537202184</v>
      </c>
      <c r="I43" s="314">
        <v>0.1247683630434697</v>
      </c>
      <c r="J43" s="314">
        <v>0.6665020982473463</v>
      </c>
      <c r="K43" s="314">
        <v>0.1926040061633282</v>
      </c>
      <c r="L43" s="314">
        <v>0.5968853437516958</v>
      </c>
      <c r="M43" s="314">
        <v>0.11477508497770715</v>
      </c>
      <c r="N43" s="314" t="s">
        <v>53</v>
      </c>
      <c r="O43" s="314">
        <v>0.5633131866495966</v>
      </c>
      <c r="P43" s="314">
        <v>0.20775723182725297</v>
      </c>
      <c r="Q43" s="314">
        <v>1.3259358100990235</v>
      </c>
      <c r="R43" s="314">
        <v>0.24715186893889463</v>
      </c>
      <c r="S43" s="314" t="s">
        <v>52</v>
      </c>
      <c r="T43" s="314" t="s">
        <v>52</v>
      </c>
      <c r="U43" s="314">
        <v>0.23002742634698753</v>
      </c>
      <c r="V43" s="314">
        <v>0.6625971507911731</v>
      </c>
      <c r="W43" s="314">
        <v>0.1261564339781329</v>
      </c>
      <c r="X43" s="314">
        <v>0.0840934083705285</v>
      </c>
      <c r="Y43" s="314">
        <v>1.6741610885708846</v>
      </c>
      <c r="Z43" s="314" t="s">
        <v>52</v>
      </c>
      <c r="AA43" s="314" t="s">
        <v>52</v>
      </c>
      <c r="AB43" s="314">
        <v>0.34153005464480873</v>
      </c>
      <c r="AC43" s="314" t="s">
        <v>52</v>
      </c>
      <c r="AD43" s="314">
        <v>0.04945843018942579</v>
      </c>
      <c r="AE43" s="314">
        <v>0.40073523347802803</v>
      </c>
      <c r="AF43" s="314">
        <v>0.29069767441860467</v>
      </c>
      <c r="AG43" s="314" t="s">
        <v>52</v>
      </c>
      <c r="AH43" s="314" t="s">
        <v>52</v>
      </c>
      <c r="AI43" s="314">
        <v>0.06691990313464381</v>
      </c>
      <c r="AJ43" s="314">
        <v>0.33113360462307995</v>
      </c>
    </row>
    <row r="44" spans="1:36" ht="12.75">
      <c r="A44" s="94" t="s">
        <v>45</v>
      </c>
      <c r="B44" s="314">
        <v>0.138313785852104</v>
      </c>
      <c r="C44" s="314">
        <v>0.5552792903270648</v>
      </c>
      <c r="D44" s="314">
        <v>0.9391141023634371</v>
      </c>
      <c r="E44" s="314">
        <v>3.604069764171902</v>
      </c>
      <c r="F44" s="314">
        <v>0.5555555555555556</v>
      </c>
      <c r="G44" s="314">
        <v>0.2813818977645771</v>
      </c>
      <c r="H44" s="314">
        <v>0.6222547584187409</v>
      </c>
      <c r="I44" s="314">
        <v>0.06019088474758111</v>
      </c>
      <c r="J44" s="314">
        <v>0.3085657862256233</v>
      </c>
      <c r="K44" s="314">
        <v>0.11556240369799693</v>
      </c>
      <c r="L44" s="314" t="s">
        <v>52</v>
      </c>
      <c r="M44" s="314">
        <v>0.7681101840815786</v>
      </c>
      <c r="N44" s="314">
        <v>0.6423900990351403</v>
      </c>
      <c r="O44" s="314">
        <v>0.7056301545240719</v>
      </c>
      <c r="P44" s="314">
        <v>1.9284872676557547</v>
      </c>
      <c r="Q44" s="314">
        <v>4.392630568626073</v>
      </c>
      <c r="R44" s="314">
        <v>0.6896714057056774</v>
      </c>
      <c r="S44" s="314" t="s">
        <v>52</v>
      </c>
      <c r="T44" s="314">
        <v>0.18991650840290966</v>
      </c>
      <c r="U44" s="314">
        <v>0.8316376183314165</v>
      </c>
      <c r="V44" s="314">
        <v>0.9324832810266354</v>
      </c>
      <c r="W44" s="314">
        <v>0.5657924917807172</v>
      </c>
      <c r="X44" s="314">
        <v>0.8603402548677147</v>
      </c>
      <c r="Y44" s="314">
        <v>0.6810891567676827</v>
      </c>
      <c r="Z44" s="314">
        <v>0.1311547942607926</v>
      </c>
      <c r="AA44" s="314">
        <v>0.16368235702594117</v>
      </c>
      <c r="AB44" s="314">
        <v>0.45330352707401883</v>
      </c>
      <c r="AC44" s="314">
        <v>0.5947210157033077</v>
      </c>
      <c r="AD44" s="314" t="s">
        <v>53</v>
      </c>
      <c r="AE44" s="314">
        <v>1.2024096644914593</v>
      </c>
      <c r="AF44" s="314">
        <v>0.09689922480620156</v>
      </c>
      <c r="AG44" s="314">
        <v>0.440852314474651</v>
      </c>
      <c r="AH44" s="314">
        <v>0.29751638496033117</v>
      </c>
      <c r="AI44" s="314">
        <v>2.4582232043560523</v>
      </c>
      <c r="AJ44" s="314">
        <v>1.4642510479376951</v>
      </c>
    </row>
    <row r="45" spans="1:36" ht="12.75">
      <c r="A45" s="94" t="s">
        <v>46</v>
      </c>
      <c r="B45" s="314">
        <v>0.7353610683547597</v>
      </c>
      <c r="C45" s="314">
        <v>0.963908650407773</v>
      </c>
      <c r="D45" s="314">
        <v>0.6104241665362341</v>
      </c>
      <c r="E45" s="314">
        <v>0.5883047711179478</v>
      </c>
      <c r="F45" s="314">
        <v>4.722222222222222</v>
      </c>
      <c r="G45" s="314">
        <v>11.106768797874004</v>
      </c>
      <c r="H45" s="314">
        <v>0.6888060694795688</v>
      </c>
      <c r="I45" s="314">
        <v>1.4129295816302647</v>
      </c>
      <c r="J45" s="314">
        <v>0.8022710441866205</v>
      </c>
      <c r="K45" s="314">
        <v>0.7896764252696457</v>
      </c>
      <c r="L45" s="314">
        <v>1.2046231482988767</v>
      </c>
      <c r="M45" s="314">
        <v>0.4723436189467179</v>
      </c>
      <c r="N45" s="314">
        <v>0.3466867201142027</v>
      </c>
      <c r="O45" s="314" t="s">
        <v>53</v>
      </c>
      <c r="P45" s="314">
        <v>1.3412845360328947</v>
      </c>
      <c r="Q45" s="314">
        <v>0.45508813821195293</v>
      </c>
      <c r="R45" s="314">
        <v>0.5672723848978439</v>
      </c>
      <c r="S45" s="314">
        <v>0.09869232667160127</v>
      </c>
      <c r="T45" s="314">
        <v>1.4691654423621314</v>
      </c>
      <c r="U45" s="314">
        <v>1.7694417411306733</v>
      </c>
      <c r="V45" s="314">
        <v>1.0347688920291165</v>
      </c>
      <c r="W45" s="314">
        <v>0.38993806865968345</v>
      </c>
      <c r="X45" s="314">
        <v>0.672747266964228</v>
      </c>
      <c r="Y45" s="314">
        <v>0.3617828424120809</v>
      </c>
      <c r="Z45" s="314">
        <v>0.3326275203842993</v>
      </c>
      <c r="AA45" s="314">
        <v>0.05208074996279947</v>
      </c>
      <c r="AB45" s="314">
        <v>1.9001490312965723</v>
      </c>
      <c r="AC45" s="314">
        <v>0.7016371533578349</v>
      </c>
      <c r="AD45" s="314">
        <v>0.5143676739700281</v>
      </c>
      <c r="AE45" s="314">
        <v>0.8374809318331341</v>
      </c>
      <c r="AF45" s="314">
        <v>0.6782945736434108</v>
      </c>
      <c r="AG45" s="314" t="s">
        <v>52</v>
      </c>
      <c r="AH45" s="314" t="s">
        <v>52</v>
      </c>
      <c r="AI45" s="314">
        <v>0.11626731371954302</v>
      </c>
      <c r="AJ45" s="314">
        <v>0.6871054457179822</v>
      </c>
    </row>
    <row r="46" spans="1:36" s="154" customFormat="1" ht="12.75">
      <c r="A46" s="94" t="s">
        <v>47</v>
      </c>
      <c r="B46" s="314">
        <v>1.3246038112168579</v>
      </c>
      <c r="C46" s="314">
        <v>8.946476909833082</v>
      </c>
      <c r="D46" s="314">
        <v>1.2834559398966974</v>
      </c>
      <c r="E46" s="314">
        <v>1.6147447398466808</v>
      </c>
      <c r="F46" s="314">
        <v>5</v>
      </c>
      <c r="G46" s="314">
        <v>21.900891042676253</v>
      </c>
      <c r="H46" s="314">
        <v>0.3993078663649674</v>
      </c>
      <c r="I46" s="314">
        <v>7.3469924755700395</v>
      </c>
      <c r="J46" s="314">
        <v>0.8886694643297952</v>
      </c>
      <c r="K46" s="314">
        <v>0.3852080123266564</v>
      </c>
      <c r="L46" s="314">
        <v>1.1530739595203212</v>
      </c>
      <c r="M46" s="314">
        <v>0.8166688738798392</v>
      </c>
      <c r="N46" s="314">
        <v>0.783868870846451</v>
      </c>
      <c r="O46" s="314">
        <v>4.137017298359484</v>
      </c>
      <c r="P46" s="314" t="s">
        <v>53</v>
      </c>
      <c r="Q46" s="314">
        <v>1.056253950417866</v>
      </c>
      <c r="R46" s="314">
        <v>0.501365219847472</v>
      </c>
      <c r="S46" s="314">
        <v>0.5510321572497738</v>
      </c>
      <c r="T46" s="314">
        <v>1.003332497222919</v>
      </c>
      <c r="U46" s="314">
        <v>1.9906219587720073</v>
      </c>
      <c r="V46" s="314">
        <v>1.3260158727550568</v>
      </c>
      <c r="W46" s="314">
        <v>0.4855111247037235</v>
      </c>
      <c r="X46" s="314">
        <v>1.5007439032278933</v>
      </c>
      <c r="Y46" s="314">
        <v>0.53901249395808</v>
      </c>
      <c r="Z46" s="314">
        <v>1.5446242336135516</v>
      </c>
      <c r="AA46" s="314">
        <v>1.535142106046327</v>
      </c>
      <c r="AB46" s="314">
        <v>2.1982116244411327</v>
      </c>
      <c r="AC46" s="314">
        <v>6.448379552288673</v>
      </c>
      <c r="AD46" s="314">
        <v>0.22256293585241602</v>
      </c>
      <c r="AE46" s="314">
        <v>1.830898967274068</v>
      </c>
      <c r="AF46" s="314">
        <v>1.744186046511628</v>
      </c>
      <c r="AG46" s="314">
        <v>0.2939015429831006</v>
      </c>
      <c r="AH46" s="314">
        <v>0.08451190065539842</v>
      </c>
      <c r="AI46" s="314">
        <v>0.6492193480364545</v>
      </c>
      <c r="AJ46" s="314">
        <v>1.5845147577800693</v>
      </c>
    </row>
    <row r="47" spans="1:36" ht="12.75">
      <c r="A47" s="92" t="s">
        <v>397</v>
      </c>
      <c r="B47" s="351">
        <v>12.545797472196327</v>
      </c>
      <c r="C47" s="351">
        <v>22.102925160807537</v>
      </c>
      <c r="D47" s="351">
        <v>68.43011425888245</v>
      </c>
      <c r="E47" s="351">
        <v>33.41807321750966</v>
      </c>
      <c r="F47" s="351">
        <v>75.13888888888889</v>
      </c>
      <c r="G47" s="351">
        <v>56.260747225261845</v>
      </c>
      <c r="H47" s="351">
        <v>54.14947424464261</v>
      </c>
      <c r="I47" s="351">
        <v>29.7596255412949</v>
      </c>
      <c r="J47" s="351">
        <v>19.686497161194765</v>
      </c>
      <c r="K47" s="351">
        <v>73.92141756548536</v>
      </c>
      <c r="L47" s="351">
        <v>26.28737316186445</v>
      </c>
      <c r="M47" s="351">
        <v>19.772215600582705</v>
      </c>
      <c r="N47" s="351">
        <v>27.172846272480466</v>
      </c>
      <c r="O47" s="351">
        <v>39.62664126001131</v>
      </c>
      <c r="P47" s="351">
        <v>34.687121776837294</v>
      </c>
      <c r="Q47" s="351">
        <v>69.77159756849343</v>
      </c>
      <c r="R47" s="351">
        <v>68.64466622728557</v>
      </c>
      <c r="S47" s="351">
        <v>4.729007319680894</v>
      </c>
      <c r="T47" s="351">
        <v>75.98810334324722</v>
      </c>
      <c r="U47" s="351">
        <v>27.559055118110237</v>
      </c>
      <c r="V47" s="351">
        <v>20.768086889367225</v>
      </c>
      <c r="W47" s="351">
        <v>5.222111782246349</v>
      </c>
      <c r="X47" s="351">
        <v>41.154020311792486</v>
      </c>
      <c r="Y47" s="351">
        <v>19.79259736645526</v>
      </c>
      <c r="Z47" s="351">
        <v>22.79802161683838</v>
      </c>
      <c r="AA47" s="351">
        <v>5.691681960220228</v>
      </c>
      <c r="AB47" s="351">
        <v>36.158718330849474</v>
      </c>
      <c r="AC47" s="351">
        <v>33.65853658536586</v>
      </c>
      <c r="AD47" s="351">
        <v>8.452445719372866</v>
      </c>
      <c r="AE47" s="351">
        <v>30.99282954594389</v>
      </c>
      <c r="AF47" s="351">
        <v>67.92635658914729</v>
      </c>
      <c r="AG47" s="351">
        <v>15.650257163850108</v>
      </c>
      <c r="AH47" s="351" t="s">
        <v>51</v>
      </c>
      <c r="AI47" s="351">
        <v>6.496285704656952</v>
      </c>
      <c r="AJ47" s="351">
        <v>25.885217049788174</v>
      </c>
    </row>
    <row r="48" spans="1:36" ht="12.75">
      <c r="A48" s="92"/>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row>
    <row r="49" spans="1:36" ht="12.75">
      <c r="A49" s="92" t="s">
        <v>282</v>
      </c>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row>
    <row r="50" spans="1:36" ht="12.75">
      <c r="A50" s="94" t="s">
        <v>4</v>
      </c>
      <c r="B50" s="314">
        <v>0.27185813081275606</v>
      </c>
      <c r="C50" s="314">
        <v>0.5228687728664186</v>
      </c>
      <c r="D50" s="314">
        <v>0.26608232900297385</v>
      </c>
      <c r="E50" s="314">
        <v>1.0140664458180304</v>
      </c>
      <c r="F50" s="314">
        <v>0.5555555555555556</v>
      </c>
      <c r="G50" s="314">
        <v>0.14069094888228856</v>
      </c>
      <c r="H50" s="314">
        <v>0.1963263676294423</v>
      </c>
      <c r="I50" s="314">
        <v>0.3192738628487273</v>
      </c>
      <c r="J50" s="314">
        <v>21.14292767217971</v>
      </c>
      <c r="K50" s="314" t="s">
        <v>52</v>
      </c>
      <c r="L50" s="314">
        <v>2.6154430517119756</v>
      </c>
      <c r="M50" s="314">
        <v>0.23837902264600713</v>
      </c>
      <c r="N50" s="314">
        <v>0.4703213225078705</v>
      </c>
      <c r="O50" s="314">
        <v>0.37782475362491436</v>
      </c>
      <c r="P50" s="314">
        <v>1.2148027027676906</v>
      </c>
      <c r="Q50" s="314">
        <v>0.22098930168317057</v>
      </c>
      <c r="R50" s="314">
        <v>0.38602768100932117</v>
      </c>
      <c r="S50" s="314">
        <v>1.858705485648491</v>
      </c>
      <c r="T50" s="314">
        <v>0.05374995520837066</v>
      </c>
      <c r="U50" s="314">
        <v>0.5750685658674688</v>
      </c>
      <c r="V50" s="314">
        <v>1.2081204094710725</v>
      </c>
      <c r="W50" s="314" t="s">
        <v>52</v>
      </c>
      <c r="X50" s="314" t="s">
        <v>52</v>
      </c>
      <c r="Y50" s="314">
        <v>1.5379432572173481</v>
      </c>
      <c r="Z50" s="314">
        <v>0.3729220656090007</v>
      </c>
      <c r="AA50" s="314">
        <v>0.059520857100342245</v>
      </c>
      <c r="AB50" s="314">
        <v>0.5588673621460507</v>
      </c>
      <c r="AC50" s="314">
        <v>0.2672903441363181</v>
      </c>
      <c r="AD50" s="314" t="s">
        <v>52</v>
      </c>
      <c r="AE50" s="314">
        <v>0.835536521133622</v>
      </c>
      <c r="AF50" s="314">
        <v>0.09689922480620156</v>
      </c>
      <c r="AG50" s="314">
        <v>0.07347538574577515</v>
      </c>
      <c r="AH50" s="314">
        <v>0.10348395998620215</v>
      </c>
      <c r="AI50" s="314">
        <v>0.5028621498139242</v>
      </c>
      <c r="AJ50" s="314">
        <v>0.7661727861058496</v>
      </c>
    </row>
    <row r="51" spans="1:36" ht="12.75">
      <c r="A51" s="94" t="s">
        <v>7</v>
      </c>
      <c r="B51" s="314">
        <v>24.972792507641945</v>
      </c>
      <c r="C51" s="314">
        <v>22.697131124182647</v>
      </c>
      <c r="D51" s="314">
        <v>12.020660510251997</v>
      </c>
      <c r="E51" s="314">
        <v>12.360024522072678</v>
      </c>
      <c r="F51" s="314">
        <v>3.75</v>
      </c>
      <c r="G51" s="314">
        <v>8.402376113803346</v>
      </c>
      <c r="H51" s="314">
        <v>5.437242113669639</v>
      </c>
      <c r="I51" s="314">
        <v>31.233223023802243</v>
      </c>
      <c r="J51" s="314">
        <v>0.4937052579609973</v>
      </c>
      <c r="K51" s="314">
        <v>0.44298921417565484</v>
      </c>
      <c r="L51" s="314">
        <v>0.31743447826794724</v>
      </c>
      <c r="M51" s="314">
        <v>8.502185141040922</v>
      </c>
      <c r="N51" s="314">
        <v>0.8756388849943281</v>
      </c>
      <c r="O51" s="314">
        <v>13.504034298984728</v>
      </c>
      <c r="P51" s="314">
        <v>17.654234897123334</v>
      </c>
      <c r="Q51" s="314">
        <v>2.689327434042652</v>
      </c>
      <c r="R51" s="314">
        <v>2.5421335090857733</v>
      </c>
      <c r="S51" s="314">
        <v>0.44411547002220575</v>
      </c>
      <c r="T51" s="314">
        <v>0.40491632923639226</v>
      </c>
      <c r="U51" s="314">
        <v>16.446960983809607</v>
      </c>
      <c r="V51" s="314">
        <v>8.565701046681674</v>
      </c>
      <c r="W51" s="314">
        <v>0.12997935621989448</v>
      </c>
      <c r="X51" s="314">
        <v>1.5266187981111325</v>
      </c>
      <c r="Y51" s="314">
        <v>4.372152974089318</v>
      </c>
      <c r="Z51" s="314">
        <v>61.56058403387902</v>
      </c>
      <c r="AA51" s="314">
        <v>75.77005108873568</v>
      </c>
      <c r="AB51" s="314">
        <v>4.669647292598112</v>
      </c>
      <c r="AC51" s="314">
        <v>1.2763113932509187</v>
      </c>
      <c r="AD51" s="314">
        <v>0.7616598249171571</v>
      </c>
      <c r="AE51" s="314">
        <v>17.091290194627458</v>
      </c>
      <c r="AF51" s="314">
        <v>4.941860465116279</v>
      </c>
      <c r="AG51" s="314">
        <v>0.2939015429831006</v>
      </c>
      <c r="AH51" s="314">
        <v>7.922559503276992</v>
      </c>
      <c r="AI51" s="314">
        <v>10.593083659507679</v>
      </c>
      <c r="AJ51" s="314">
        <v>15.73639208669768</v>
      </c>
    </row>
    <row r="52" spans="1:36" ht="12.75">
      <c r="A52" s="94" t="s">
        <v>103</v>
      </c>
      <c r="B52" s="314" t="s">
        <v>52</v>
      </c>
      <c r="C52" s="314" t="s">
        <v>52</v>
      </c>
      <c r="D52" s="314">
        <v>0.9078102989513226</v>
      </c>
      <c r="E52" s="314">
        <v>0.3256486256953076</v>
      </c>
      <c r="F52" s="314">
        <v>1.1111111111111112</v>
      </c>
      <c r="G52" s="314">
        <v>0.10161012974831954</v>
      </c>
      <c r="H52" s="314">
        <v>0.0698788766138693</v>
      </c>
      <c r="I52" s="314" t="s">
        <v>52</v>
      </c>
      <c r="J52" s="314" t="s">
        <v>52</v>
      </c>
      <c r="K52" s="314" t="s">
        <v>52</v>
      </c>
      <c r="L52" s="314">
        <v>0.086819686363883</v>
      </c>
      <c r="M52" s="314">
        <v>0.40612722376727145</v>
      </c>
      <c r="N52" s="314" t="s">
        <v>52</v>
      </c>
      <c r="O52" s="314">
        <v>0.19590913150921485</v>
      </c>
      <c r="P52" s="314" t="s">
        <v>52</v>
      </c>
      <c r="Q52" s="314">
        <v>0.09363953461151295</v>
      </c>
      <c r="R52" s="314" t="s">
        <v>52</v>
      </c>
      <c r="S52" s="314" t="s">
        <v>52</v>
      </c>
      <c r="T52" s="314" t="s">
        <v>52</v>
      </c>
      <c r="U52" s="314">
        <v>6.024949128549943</v>
      </c>
      <c r="V52" s="314">
        <v>0.05258055505348428</v>
      </c>
      <c r="W52" s="314" t="s">
        <v>52</v>
      </c>
      <c r="X52" s="314">
        <v>0.06468723720809885</v>
      </c>
      <c r="Y52" s="314">
        <v>0.07470010106484262</v>
      </c>
      <c r="Z52" s="314" t="s">
        <v>52</v>
      </c>
      <c r="AA52" s="314" t="s">
        <v>52</v>
      </c>
      <c r="AB52" s="314">
        <v>0.47814207650273227</v>
      </c>
      <c r="AC52" s="314">
        <v>0.08018710324089542</v>
      </c>
      <c r="AD52" s="314" t="s">
        <v>52</v>
      </c>
      <c r="AE52" s="314">
        <v>0.1172232345382881</v>
      </c>
      <c r="AF52" s="314" t="s">
        <v>53</v>
      </c>
      <c r="AG52" s="314">
        <v>0.07347538574577515</v>
      </c>
      <c r="AH52" s="314">
        <v>0.5087961365988272</v>
      </c>
      <c r="AI52" s="314">
        <v>0.16104106185998812</v>
      </c>
      <c r="AJ52" s="314">
        <v>0.12635940018813394</v>
      </c>
    </row>
    <row r="53" spans="1:36" ht="12.75">
      <c r="A53" s="94" t="s">
        <v>17</v>
      </c>
      <c r="B53" s="314">
        <v>11.49868840375485</v>
      </c>
      <c r="C53" s="314">
        <v>3.4657870291954587</v>
      </c>
      <c r="D53" s="314">
        <v>2.4416966661449364</v>
      </c>
      <c r="E53" s="314">
        <v>1.7649143133538432</v>
      </c>
      <c r="F53" s="314">
        <v>0.4166666666666667</v>
      </c>
      <c r="G53" s="314">
        <v>3.376582773174926</v>
      </c>
      <c r="H53" s="314">
        <v>0.21629176094769068</v>
      </c>
      <c r="I53" s="314">
        <v>12.970382989491238</v>
      </c>
      <c r="J53" s="314">
        <v>0.27153789187854854</v>
      </c>
      <c r="K53" s="314">
        <v>0.13482280431432975</v>
      </c>
      <c r="L53" s="314">
        <v>0.0678278799717836</v>
      </c>
      <c r="M53" s="314">
        <v>3.032710899218647</v>
      </c>
      <c r="N53" s="314">
        <v>0.4664975719183757</v>
      </c>
      <c r="O53" s="314">
        <v>7.711614612796618</v>
      </c>
      <c r="P53" s="314">
        <v>15.159064130617733</v>
      </c>
      <c r="Q53" s="314">
        <v>0.571201161130229</v>
      </c>
      <c r="R53" s="314">
        <v>0.7367479521702288</v>
      </c>
      <c r="S53" s="314" t="s">
        <v>52</v>
      </c>
      <c r="T53" s="314">
        <v>0.383416347153044</v>
      </c>
      <c r="U53" s="314">
        <v>2.0879412545341944</v>
      </c>
      <c r="V53" s="314">
        <v>0.42639543863684914</v>
      </c>
      <c r="W53" s="314" t="s">
        <v>52</v>
      </c>
      <c r="X53" s="314">
        <v>0.27168639627401514</v>
      </c>
      <c r="Y53" s="314">
        <v>0.9183718307383593</v>
      </c>
      <c r="Z53" s="314">
        <v>0.40531571961317236</v>
      </c>
      <c r="AA53" s="314">
        <v>0.9969743564307326</v>
      </c>
      <c r="AB53" s="314">
        <v>1.0866865375062096</v>
      </c>
      <c r="AC53" s="314">
        <v>2.472435683260942</v>
      </c>
      <c r="AD53" s="314" t="s">
        <v>52</v>
      </c>
      <c r="AE53" s="314">
        <v>6.803479158592526</v>
      </c>
      <c r="AF53" s="314">
        <v>0.6782945736434108</v>
      </c>
      <c r="AG53" s="314">
        <v>0.2204261572373255</v>
      </c>
      <c r="AH53" s="314">
        <v>3.7202483615039665</v>
      </c>
      <c r="AI53" s="314">
        <v>1.6766083645064538</v>
      </c>
      <c r="AJ53" s="314">
        <v>5.734509204965218</v>
      </c>
    </row>
    <row r="54" spans="1:36" ht="12.75">
      <c r="A54" s="94" t="s">
        <v>18</v>
      </c>
      <c r="B54" s="314">
        <v>4.44078305547727</v>
      </c>
      <c r="C54" s="314">
        <v>0.8271383986138158</v>
      </c>
      <c r="D54" s="314">
        <v>0.07825950853028643</v>
      </c>
      <c r="E54" s="314">
        <v>0.8880814852726956</v>
      </c>
      <c r="F54" s="314">
        <v>0.2777777777777778</v>
      </c>
      <c r="G54" s="314">
        <v>0.05471314678755667</v>
      </c>
      <c r="H54" s="314">
        <v>1.4241980567017172</v>
      </c>
      <c r="I54" s="314">
        <v>0.9106838435371819</v>
      </c>
      <c r="J54" s="314">
        <v>0.08639842014317452</v>
      </c>
      <c r="K54" s="314">
        <v>0.057781201848998466</v>
      </c>
      <c r="L54" s="314" t="s">
        <v>51</v>
      </c>
      <c r="M54" s="314">
        <v>0.17216262746656072</v>
      </c>
      <c r="N54" s="314" t="s">
        <v>52</v>
      </c>
      <c r="O54" s="314">
        <v>0.2751064399916634</v>
      </c>
      <c r="P54" s="314">
        <v>1.2330776444561997</v>
      </c>
      <c r="Q54" s="314">
        <v>0.101130697380434</v>
      </c>
      <c r="R54" s="314">
        <v>0.18124470388852273</v>
      </c>
      <c r="S54" s="314" t="s">
        <v>52</v>
      </c>
      <c r="T54" s="314" t="s">
        <v>52</v>
      </c>
      <c r="U54" s="314">
        <v>0.22118021764133416</v>
      </c>
      <c r="V54" s="314">
        <v>0.11173367948865409</v>
      </c>
      <c r="W54" s="314" t="s">
        <v>52</v>
      </c>
      <c r="X54" s="314" t="s">
        <v>52</v>
      </c>
      <c r="Y54" s="314">
        <v>0.13182370776148697</v>
      </c>
      <c r="Z54" s="314">
        <v>1.2467606345995828</v>
      </c>
      <c r="AA54" s="314">
        <v>0.667129606666336</v>
      </c>
      <c r="AB54" s="314">
        <v>0.47814207650273227</v>
      </c>
      <c r="AC54" s="314" t="s">
        <v>52</v>
      </c>
      <c r="AD54" s="314">
        <v>0.093971017359909</v>
      </c>
      <c r="AE54" s="314">
        <v>1.019664810787082</v>
      </c>
      <c r="AF54" s="314" t="s">
        <v>52</v>
      </c>
      <c r="AG54" s="314" t="s">
        <v>52</v>
      </c>
      <c r="AH54" s="314">
        <v>0.05346671265953777</v>
      </c>
      <c r="AI54" s="314">
        <v>1.4628498249972315</v>
      </c>
      <c r="AJ54" s="314">
        <v>1.1120703897681286</v>
      </c>
    </row>
    <row r="55" spans="1:36" ht="12.75" customHeight="1">
      <c r="A55" s="94" t="s">
        <v>20</v>
      </c>
      <c r="B55" s="314">
        <v>0.08758427818847964</v>
      </c>
      <c r="C55" s="314">
        <v>0.3085364338625767</v>
      </c>
      <c r="D55" s="314">
        <v>0.09391141023634372</v>
      </c>
      <c r="E55" s="314">
        <v>0.7142897316632827</v>
      </c>
      <c r="F55" s="314" t="s">
        <v>52</v>
      </c>
      <c r="G55" s="314">
        <v>0.08597780209473191</v>
      </c>
      <c r="H55" s="314">
        <v>0.23292958871289765</v>
      </c>
      <c r="I55" s="314" t="s">
        <v>52</v>
      </c>
      <c r="J55" s="314">
        <v>0.06171315724512466</v>
      </c>
      <c r="K55" s="314">
        <v>2.6386748844375965</v>
      </c>
      <c r="L55" s="314">
        <v>0.086819686363883</v>
      </c>
      <c r="M55" s="314">
        <v>0.06621639517944643</v>
      </c>
      <c r="N55" s="314">
        <v>0.10961418356551997</v>
      </c>
      <c r="O55" s="314">
        <v>0.1834042933277756</v>
      </c>
      <c r="P55" s="314">
        <v>0.48156074414280003</v>
      </c>
      <c r="Q55" s="314">
        <v>0.17416953437741411</v>
      </c>
      <c r="R55" s="314">
        <v>0.0659071650503719</v>
      </c>
      <c r="S55" s="314">
        <v>0.05757052389176742</v>
      </c>
      <c r="T55" s="314">
        <v>0.6019994983337513</v>
      </c>
      <c r="U55" s="314">
        <v>0.2034858002300274</v>
      </c>
      <c r="V55" s="314">
        <v>0.11666310652491826</v>
      </c>
      <c r="W55" s="314">
        <v>0.3096567015826898</v>
      </c>
      <c r="X55" s="314">
        <v>5.1167604631606185</v>
      </c>
      <c r="Y55" s="314">
        <v>1.770831807595975</v>
      </c>
      <c r="Z55" s="314" t="s">
        <v>52</v>
      </c>
      <c r="AA55" s="314" t="s">
        <v>52</v>
      </c>
      <c r="AB55" s="314">
        <v>0.15524093392945854</v>
      </c>
      <c r="AC55" s="314">
        <v>0.1804209822920147</v>
      </c>
      <c r="AD55" s="314">
        <v>0.10386270339779416</v>
      </c>
      <c r="AE55" s="314">
        <v>0.35614186560676975</v>
      </c>
      <c r="AF55" s="314">
        <v>0.09689922480620156</v>
      </c>
      <c r="AG55" s="314" t="s">
        <v>52</v>
      </c>
      <c r="AH55" s="314">
        <v>0.35098309761986896</v>
      </c>
      <c r="AI55" s="314">
        <v>1.0225746349495213</v>
      </c>
      <c r="AJ55" s="314">
        <v>0.49509535890755674</v>
      </c>
    </row>
    <row r="56" spans="1:36" ht="12.75" customHeight="1">
      <c r="A56" s="94" t="s">
        <v>37</v>
      </c>
      <c r="B56" s="314">
        <v>0.2679558609924773</v>
      </c>
      <c r="C56" s="314">
        <v>0.5077104778802852</v>
      </c>
      <c r="D56" s="314">
        <v>0.8765064955392081</v>
      </c>
      <c r="E56" s="314">
        <v>5.137824172239439</v>
      </c>
      <c r="F56" s="314">
        <v>2.7777777777777777</v>
      </c>
      <c r="G56" s="314">
        <v>0.5862122870095356</v>
      </c>
      <c r="H56" s="314">
        <v>0.7021163316917344</v>
      </c>
      <c r="I56" s="314">
        <v>0.9466138193494874</v>
      </c>
      <c r="J56" s="314">
        <v>0.7405578869414959</v>
      </c>
      <c r="K56" s="314">
        <v>0.6741140215716487</v>
      </c>
      <c r="L56" s="314">
        <v>0.3499918606544034</v>
      </c>
      <c r="M56" s="314">
        <v>1.1256787180505894</v>
      </c>
      <c r="N56" s="314">
        <v>0.8131842920325782</v>
      </c>
      <c r="O56" s="314">
        <v>0.7878048054306727</v>
      </c>
      <c r="P56" s="314">
        <v>0.7864637186300196</v>
      </c>
      <c r="Q56" s="314">
        <v>1.1002645316852773</v>
      </c>
      <c r="R56" s="314">
        <v>1.3534507108558516</v>
      </c>
      <c r="S56" s="314">
        <v>0.1233654083395016</v>
      </c>
      <c r="T56" s="314">
        <v>5.034579137850718</v>
      </c>
      <c r="U56" s="314">
        <v>11.421746438998497</v>
      </c>
      <c r="V56" s="314">
        <v>1.374899357531343</v>
      </c>
      <c r="W56" s="314">
        <v>1.3418457068583225</v>
      </c>
      <c r="X56" s="314">
        <v>1.3196196390452164</v>
      </c>
      <c r="Y56" s="314">
        <v>1.3900077629516794</v>
      </c>
      <c r="Z56" s="314">
        <v>0.27811137096264454</v>
      </c>
      <c r="AA56" s="314">
        <v>0.6150488567035366</v>
      </c>
      <c r="AB56" s="314">
        <v>5.3899652260307995</v>
      </c>
      <c r="AC56" s="314">
        <v>3.0671566989642502</v>
      </c>
      <c r="AD56" s="314">
        <v>2.5916217419259113</v>
      </c>
      <c r="AE56" s="314">
        <v>1.2795418236463314</v>
      </c>
      <c r="AF56" s="314">
        <v>4.941860465116279</v>
      </c>
      <c r="AG56" s="314">
        <v>1.396032329169728</v>
      </c>
      <c r="AH56" s="314" t="s">
        <v>53</v>
      </c>
      <c r="AI56" s="314">
        <v>3.119237787117678</v>
      </c>
      <c r="AJ56" s="314">
        <v>1.6631246732529164</v>
      </c>
    </row>
    <row r="57" spans="1:36" ht="12.75" customHeight="1">
      <c r="A57" s="94" t="s">
        <v>174</v>
      </c>
      <c r="B57" s="314" t="s">
        <v>52</v>
      </c>
      <c r="C57" s="314" t="s">
        <v>52</v>
      </c>
      <c r="D57" s="314" t="s">
        <v>52</v>
      </c>
      <c r="E57" s="314">
        <v>0.1541066035242043</v>
      </c>
      <c r="F57" s="314" t="s">
        <v>52</v>
      </c>
      <c r="G57" s="314">
        <v>0.06252931061435048</v>
      </c>
      <c r="H57" s="314">
        <v>0.05324104884866232</v>
      </c>
      <c r="I57" s="314" t="s">
        <v>52</v>
      </c>
      <c r="J57" s="314" t="s">
        <v>52</v>
      </c>
      <c r="K57" s="314">
        <v>0.057781201848998466</v>
      </c>
      <c r="L57" s="314" t="s">
        <v>52</v>
      </c>
      <c r="M57" s="314" t="s">
        <v>52</v>
      </c>
      <c r="N57" s="314" t="s">
        <v>52</v>
      </c>
      <c r="O57" s="314">
        <v>0.08485425908833774</v>
      </c>
      <c r="P57" s="314" t="s">
        <v>52</v>
      </c>
      <c r="Q57" s="314">
        <v>1.2229323220263593</v>
      </c>
      <c r="R57" s="314">
        <v>0.05413802843423406</v>
      </c>
      <c r="S57" s="314" t="s">
        <v>52</v>
      </c>
      <c r="T57" s="314">
        <v>0.07166660694449421</v>
      </c>
      <c r="U57" s="314">
        <v>0.15040254799610725</v>
      </c>
      <c r="V57" s="314" t="s">
        <v>52</v>
      </c>
      <c r="W57" s="314" t="s">
        <v>52</v>
      </c>
      <c r="X57" s="314">
        <v>0.20053043534510642</v>
      </c>
      <c r="Y57" s="314">
        <v>0.48042417939741916</v>
      </c>
      <c r="Z57" s="314" t="s">
        <v>52</v>
      </c>
      <c r="AA57" s="314" t="s">
        <v>52</v>
      </c>
      <c r="AB57" s="314" t="s">
        <v>52</v>
      </c>
      <c r="AC57" s="314">
        <v>0.060140327430671575</v>
      </c>
      <c r="AD57" s="314" t="s">
        <v>52</v>
      </c>
      <c r="AE57" s="314">
        <v>0.08630868182815808</v>
      </c>
      <c r="AF57" s="314" t="s">
        <v>52</v>
      </c>
      <c r="AG57" s="314" t="s">
        <v>53</v>
      </c>
      <c r="AH57" s="314" t="s">
        <v>52</v>
      </c>
      <c r="AI57" s="314">
        <v>0.045495905368516824</v>
      </c>
      <c r="AJ57" s="314">
        <v>0.06831302886223875</v>
      </c>
    </row>
    <row r="58" spans="1:36" s="155" customFormat="1" ht="12.75" customHeight="1">
      <c r="A58" s="94" t="s">
        <v>177</v>
      </c>
      <c r="B58" s="314">
        <v>0.33082576365252453</v>
      </c>
      <c r="C58" s="314">
        <v>0.13631091919769056</v>
      </c>
      <c r="D58" s="314" t="s">
        <v>52</v>
      </c>
      <c r="E58" s="314">
        <v>0.08830195895364991</v>
      </c>
      <c r="F58" s="314" t="s">
        <v>52</v>
      </c>
      <c r="G58" s="314">
        <v>0.32827888072534</v>
      </c>
      <c r="H58" s="314">
        <v>0.11979235990949022</v>
      </c>
      <c r="I58" s="314">
        <v>0.2891213075160751</v>
      </c>
      <c r="J58" s="314">
        <v>0.5430757837570971</v>
      </c>
      <c r="K58" s="314" t="s">
        <v>52</v>
      </c>
      <c r="L58" s="314" t="s">
        <v>51</v>
      </c>
      <c r="M58" s="314">
        <v>0.052973116143557146</v>
      </c>
      <c r="N58" s="314">
        <v>0.07647501178989766</v>
      </c>
      <c r="O58" s="314">
        <v>0.45821299907702384</v>
      </c>
      <c r="P58" s="314">
        <v>0.25969653978406787</v>
      </c>
      <c r="Q58" s="314">
        <v>0.052438139382447256</v>
      </c>
      <c r="R58" s="314">
        <v>0.08473778363619244</v>
      </c>
      <c r="S58" s="314" t="s">
        <v>52</v>
      </c>
      <c r="T58" s="314" t="s">
        <v>52</v>
      </c>
      <c r="U58" s="314">
        <v>0.14155533929045389</v>
      </c>
      <c r="V58" s="314" t="s">
        <v>52</v>
      </c>
      <c r="W58" s="314">
        <v>0.12233351173637128</v>
      </c>
      <c r="X58" s="314" t="s">
        <v>52</v>
      </c>
      <c r="Y58" s="314" t="s">
        <v>52</v>
      </c>
      <c r="Z58" s="314" t="s">
        <v>52</v>
      </c>
      <c r="AA58" s="314" t="s">
        <v>52</v>
      </c>
      <c r="AB58" s="314">
        <v>0.2297565822155986</v>
      </c>
      <c r="AC58" s="314">
        <v>0.08686936184430338</v>
      </c>
      <c r="AD58" s="314" t="s">
        <v>52</v>
      </c>
      <c r="AE58" s="314">
        <v>0.20170243217191214</v>
      </c>
      <c r="AF58" s="314">
        <v>0.09689922480620156</v>
      </c>
      <c r="AG58" s="314" t="s">
        <v>52</v>
      </c>
      <c r="AH58" s="314" t="s">
        <v>52</v>
      </c>
      <c r="AI58" s="314">
        <v>0.11097149404701726</v>
      </c>
      <c r="AJ58" s="314">
        <v>0.15964679078261906</v>
      </c>
    </row>
    <row r="59" spans="1:36" s="155" customFormat="1" ht="12.75" customHeight="1">
      <c r="A59" s="94"/>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row>
    <row r="60" spans="1:36" s="154" customFormat="1" ht="12.75" customHeight="1">
      <c r="A60" s="92" t="s">
        <v>406</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row>
    <row r="61" spans="1:36" ht="12.75" customHeight="1">
      <c r="A61" s="156" t="s">
        <v>213</v>
      </c>
      <c r="B61" s="315">
        <v>3.170377436208728</v>
      </c>
      <c r="C61" s="315">
        <v>11.282776474364557</v>
      </c>
      <c r="D61" s="315">
        <v>2.598215683205509</v>
      </c>
      <c r="E61" s="315">
        <v>9.106350429417489</v>
      </c>
      <c r="F61" s="315">
        <v>1.8055555555555554</v>
      </c>
      <c r="G61" s="315">
        <v>4.5724558386743785</v>
      </c>
      <c r="H61" s="315">
        <v>2.1961932650073206</v>
      </c>
      <c r="I61" s="315">
        <v>1.0164522725390517</v>
      </c>
      <c r="J61" s="315">
        <v>51.11083683041224</v>
      </c>
      <c r="K61" s="315">
        <v>1.3674884437596302</v>
      </c>
      <c r="L61" s="315">
        <v>6.503337131694612</v>
      </c>
      <c r="M61" s="315">
        <v>4.613075530834768</v>
      </c>
      <c r="N61" s="315">
        <v>2.7531004244363158</v>
      </c>
      <c r="O61" s="315">
        <v>9.610563610920892</v>
      </c>
      <c r="P61" s="315">
        <v>5.71556816633403</v>
      </c>
      <c r="Q61" s="315">
        <v>1.4589039492473719</v>
      </c>
      <c r="R61" s="315">
        <v>16.472083607946523</v>
      </c>
      <c r="S61" s="315">
        <v>0.07401924500370095</v>
      </c>
      <c r="T61" s="315">
        <v>1.547998710001075</v>
      </c>
      <c r="U61" s="315">
        <v>16.464655401220917</v>
      </c>
      <c r="V61" s="315">
        <v>43.48370824364515</v>
      </c>
      <c r="W61" s="315">
        <v>3.272421438947932</v>
      </c>
      <c r="X61" s="315">
        <v>1.9470858399637752</v>
      </c>
      <c r="Y61" s="315">
        <v>9.55135998125174</v>
      </c>
      <c r="Z61" s="315">
        <v>0.7877188546868088</v>
      </c>
      <c r="AA61" s="315">
        <v>0.7688110708794206</v>
      </c>
      <c r="AB61" s="315">
        <v>10.320417287630402</v>
      </c>
      <c r="AC61" s="315">
        <v>5.499498830604745</v>
      </c>
      <c r="AD61" s="315">
        <v>2.230575201543103</v>
      </c>
      <c r="AE61" s="315">
        <v>10.051120313675616</v>
      </c>
      <c r="AF61" s="315">
        <v>0.872093023255814</v>
      </c>
      <c r="AG61" s="315">
        <v>0.5143277002204262</v>
      </c>
      <c r="AH61" s="315" t="s">
        <v>51</v>
      </c>
      <c r="AI61" s="315">
        <v>17.37125140218862</v>
      </c>
      <c r="AJ61" s="315">
        <v>11.577392479391168</v>
      </c>
    </row>
    <row r="62" spans="1:36" ht="12.75" customHeight="1">
      <c r="A62" s="156" t="s">
        <v>214</v>
      </c>
      <c r="B62" s="315">
        <v>79.3045288009192</v>
      </c>
      <c r="C62" s="315">
        <v>47.64198199357062</v>
      </c>
      <c r="D62" s="315">
        <v>21.443105337298483</v>
      </c>
      <c r="E62" s="315">
        <v>33.02437021580549</v>
      </c>
      <c r="F62" s="315">
        <v>8.88888888888889</v>
      </c>
      <c r="G62" s="315">
        <v>27.481632015007033</v>
      </c>
      <c r="H62" s="315">
        <v>10.355384001064822</v>
      </c>
      <c r="I62" s="315">
        <v>66.86139840849016</v>
      </c>
      <c r="J62" s="315">
        <v>2.7647494445815846</v>
      </c>
      <c r="K62" s="315">
        <v>15.600924499229585</v>
      </c>
      <c r="L62" s="315">
        <v>1.4162461338108416</v>
      </c>
      <c r="M62" s="315">
        <v>27.656381053282125</v>
      </c>
      <c r="N62" s="315">
        <v>4.090138547229693</v>
      </c>
      <c r="O62" s="315">
        <v>47.85035876976211</v>
      </c>
      <c r="P62" s="315">
        <v>67.18942618286165</v>
      </c>
      <c r="Q62" s="315">
        <v>13.26029449633635</v>
      </c>
      <c r="R62" s="315">
        <v>8.60559269371999</v>
      </c>
      <c r="S62" s="315">
        <v>1.1185130356114812</v>
      </c>
      <c r="T62" s="315">
        <v>9.72157523202064</v>
      </c>
      <c r="U62" s="315">
        <v>32.92046359373618</v>
      </c>
      <c r="V62" s="315">
        <v>20.958691401436106</v>
      </c>
      <c r="W62" s="315">
        <v>61.39230828044957</v>
      </c>
      <c r="X62" s="315">
        <v>17.187398926191864</v>
      </c>
      <c r="Y62" s="315">
        <v>13.240959090709358</v>
      </c>
      <c r="Z62" s="315">
        <v>93.32848745338474</v>
      </c>
      <c r="AA62" s="315">
        <v>95.16393036059719</v>
      </c>
      <c r="AB62" s="315">
        <v>16.865375062096373</v>
      </c>
      <c r="AC62" s="315">
        <v>19.097895088539925</v>
      </c>
      <c r="AD62" s="315">
        <v>56.511202334437904</v>
      </c>
      <c r="AE62" s="315">
        <v>48.94625251732088</v>
      </c>
      <c r="AF62" s="315">
        <v>7.55813953488372</v>
      </c>
      <c r="AG62" s="315">
        <v>1.396032329169728</v>
      </c>
      <c r="AH62" s="315">
        <v>59.357537081752334</v>
      </c>
      <c r="AI62" s="315">
        <v>53.75545830504884</v>
      </c>
      <c r="AJ62" s="315">
        <v>49.94898823943462</v>
      </c>
    </row>
    <row r="63" spans="1:36" ht="12.75" customHeight="1">
      <c r="A63" s="156" t="s">
        <v>215</v>
      </c>
      <c r="B63" s="315">
        <v>4.424740390660568</v>
      </c>
      <c r="C63" s="315">
        <v>11.075130879451965</v>
      </c>
      <c r="D63" s="315">
        <v>72.10831115980592</v>
      </c>
      <c r="E63" s="315">
        <v>43.617230693086015</v>
      </c>
      <c r="F63" s="315">
        <v>79.16666666666666</v>
      </c>
      <c r="G63" s="315">
        <v>30.22510551821166</v>
      </c>
      <c r="H63" s="315">
        <v>56.07613469985358</v>
      </c>
      <c r="I63" s="315">
        <v>10.08533420529639</v>
      </c>
      <c r="J63" s="315">
        <v>20.21723031350284</v>
      </c>
      <c r="K63" s="315">
        <v>81.9337442218798</v>
      </c>
      <c r="L63" s="315">
        <v>22.70606109935428</v>
      </c>
      <c r="M63" s="315">
        <v>20.791948086346178</v>
      </c>
      <c r="N63" s="315">
        <v>28.456351887020915</v>
      </c>
      <c r="O63" s="315">
        <v>33.31914133444487</v>
      </c>
      <c r="P63" s="315">
        <v>11.232676878191093</v>
      </c>
      <c r="Q63" s="315">
        <v>82.4716155160709</v>
      </c>
      <c r="R63" s="315">
        <v>70.85255625647302</v>
      </c>
      <c r="S63" s="315">
        <v>2.5495517723497</v>
      </c>
      <c r="T63" s="315">
        <v>86.2973447522127</v>
      </c>
      <c r="U63" s="315">
        <v>44.386446076262935</v>
      </c>
      <c r="V63" s="315">
        <v>21.323469002119655</v>
      </c>
      <c r="W63" s="315">
        <v>33.102683691413716</v>
      </c>
      <c r="X63" s="315">
        <v>78.23274467947473</v>
      </c>
      <c r="Y63" s="315">
        <v>50.02416767975627</v>
      </c>
      <c r="Z63" s="315">
        <v>2.5812211617470453</v>
      </c>
      <c r="AA63" s="315">
        <v>1.354099499032786</v>
      </c>
      <c r="AB63" s="315">
        <v>44.920516641828115</v>
      </c>
      <c r="AC63" s="315">
        <v>65.23889074507183</v>
      </c>
      <c r="AD63" s="315">
        <v>26.633364657005785</v>
      </c>
      <c r="AE63" s="315">
        <v>24.469951934365607</v>
      </c>
      <c r="AF63" s="315">
        <v>89.24418604651163</v>
      </c>
      <c r="AG63" s="315">
        <v>95.59147685525349</v>
      </c>
      <c r="AH63" s="315">
        <v>35.02242152466368</v>
      </c>
      <c r="AI63" s="315">
        <v>17.246558920808237</v>
      </c>
      <c r="AJ63" s="315">
        <v>22.963849985465078</v>
      </c>
    </row>
    <row r="64" spans="1:36" ht="12.75" customHeight="1">
      <c r="A64" s="157" t="s">
        <v>463</v>
      </c>
      <c r="B64" s="315">
        <v>3.243653391722852</v>
      </c>
      <c r="C64" s="315">
        <v>8.591065741046187</v>
      </c>
      <c r="D64" s="315">
        <v>30.11425888245422</v>
      </c>
      <c r="E64" s="315">
        <v>22.297088285085966</v>
      </c>
      <c r="F64" s="315">
        <v>60.97222222222223</v>
      </c>
      <c r="G64" s="315">
        <v>26.739096451461624</v>
      </c>
      <c r="H64" s="315">
        <v>51.600559031012914</v>
      </c>
      <c r="I64" s="315">
        <v>8.305308123445096</v>
      </c>
      <c r="J64" s="315">
        <v>16.835349296470007</v>
      </c>
      <c r="K64" s="315">
        <v>68.74036979969183</v>
      </c>
      <c r="L64" s="315">
        <v>16.89185522817299</v>
      </c>
      <c r="M64" s="315">
        <v>14.134993157639164</v>
      </c>
      <c r="N64" s="315">
        <v>24.33434875154543</v>
      </c>
      <c r="O64" s="315">
        <v>28.139160984904876</v>
      </c>
      <c r="P64" s="315">
        <v>7.792178645570328</v>
      </c>
      <c r="Q64" s="315">
        <v>60.57806806033509</v>
      </c>
      <c r="R64" s="315">
        <v>66.02014876188683</v>
      </c>
      <c r="S64" s="315">
        <v>2.220577350111029</v>
      </c>
      <c r="T64" s="315">
        <v>73.35077220768983</v>
      </c>
      <c r="U64" s="315">
        <v>20.277802353357515</v>
      </c>
      <c r="V64" s="315">
        <v>14.23700685190358</v>
      </c>
      <c r="W64" s="315">
        <v>3.643244896398807</v>
      </c>
      <c r="X64" s="315">
        <v>32.21424412963322</v>
      </c>
      <c r="Y64" s="315">
        <v>15.867180290890982</v>
      </c>
      <c r="Z64" s="315">
        <v>1.846438278237785</v>
      </c>
      <c r="AA64" s="315">
        <v>0.5282476067655374</v>
      </c>
      <c r="AB64" s="315">
        <v>29.228763040238448</v>
      </c>
      <c r="AC64" s="315">
        <v>16.50517875041764</v>
      </c>
      <c r="AD64" s="315">
        <v>7.760027696720906</v>
      </c>
      <c r="AE64" s="315">
        <v>16.75508643370384</v>
      </c>
      <c r="AF64" s="315">
        <v>64.72868217054264</v>
      </c>
      <c r="AG64" s="315">
        <v>14.62160176340926</v>
      </c>
      <c r="AH64" s="315" t="s">
        <v>51</v>
      </c>
      <c r="AI64" s="315" t="s">
        <v>53</v>
      </c>
      <c r="AJ64" s="315" t="s">
        <v>51</v>
      </c>
    </row>
    <row r="65" spans="1:36" ht="12.75" customHeight="1">
      <c r="A65" s="158" t="s">
        <v>407</v>
      </c>
      <c r="B65" s="315">
        <v>3.205931450126824</v>
      </c>
      <c r="C65" s="315">
        <v>9.48200176473543</v>
      </c>
      <c r="D65" s="315">
        <v>1.6904053842541868</v>
      </c>
      <c r="E65" s="315">
        <v>1.8914617067587556</v>
      </c>
      <c r="F65" s="315">
        <v>7.083333333333333</v>
      </c>
      <c r="G65" s="315">
        <v>26.42644989838987</v>
      </c>
      <c r="H65" s="315">
        <v>0.5623585784639957</v>
      </c>
      <c r="I65" s="315">
        <v>8.759894296486943</v>
      </c>
      <c r="J65" s="315">
        <v>1.3700320908417674</v>
      </c>
      <c r="K65" s="315">
        <v>0.539291217257319</v>
      </c>
      <c r="L65" s="315">
        <v>1.2398936458842043</v>
      </c>
      <c r="M65" s="315">
        <v>1.2536970820641857</v>
      </c>
      <c r="N65" s="315">
        <v>1.1483997603782963</v>
      </c>
      <c r="O65" s="315">
        <v>5.696846994372823</v>
      </c>
      <c r="P65" s="315">
        <v>4.724553345997542</v>
      </c>
      <c r="Q65" s="315">
        <v>1.2997167404077998</v>
      </c>
      <c r="R65" s="315">
        <v>0.7391017794934563</v>
      </c>
      <c r="S65" s="315">
        <v>0.6661732050333087</v>
      </c>
      <c r="T65" s="315">
        <v>1.1753323538897051</v>
      </c>
      <c r="U65" s="315">
        <v>2.70724586392993</v>
      </c>
      <c r="V65" s="315">
        <v>1.8920784107527238</v>
      </c>
      <c r="W65" s="315">
        <v>0.6307821698906644</v>
      </c>
      <c r="X65" s="315">
        <v>2.3158030920499386</v>
      </c>
      <c r="Y65" s="315">
        <v>0.7177068533680957</v>
      </c>
      <c r="Z65" s="315">
        <v>1.8385373870172557</v>
      </c>
      <c r="AA65" s="315">
        <v>2.080749962799464</v>
      </c>
      <c r="AB65" s="315">
        <v>2.744659711872827</v>
      </c>
      <c r="AC65" s="315">
        <v>8.954226528566656</v>
      </c>
      <c r="AD65" s="315">
        <v>0.27202136604184185</v>
      </c>
      <c r="AE65" s="315">
        <v>3.6932801427783275</v>
      </c>
      <c r="AF65" s="315">
        <v>1.937984496124031</v>
      </c>
      <c r="AG65" s="315">
        <v>0.440852314474651</v>
      </c>
      <c r="AH65" s="315" t="s">
        <v>51</v>
      </c>
      <c r="AI65" s="315">
        <v>0.8109825671245143</v>
      </c>
      <c r="AJ65" s="315">
        <v>3.0923113199749825</v>
      </c>
    </row>
    <row r="66" spans="1:36" ht="12.75" customHeight="1">
      <c r="A66" s="158" t="s">
        <v>216</v>
      </c>
      <c r="B66" s="315">
        <v>1.836668328744553</v>
      </c>
      <c r="C66" s="315">
        <v>0.3572107028769207</v>
      </c>
      <c r="D66" s="315">
        <v>0.20347472217874474</v>
      </c>
      <c r="E66" s="315">
        <v>0.22497314383095518</v>
      </c>
      <c r="F66" s="315">
        <v>0.9722222222222222</v>
      </c>
      <c r="G66" s="315">
        <v>10.442394872596529</v>
      </c>
      <c r="H66" s="315">
        <v>0.056568614401703715</v>
      </c>
      <c r="I66" s="315">
        <v>12.168119387750249</v>
      </c>
      <c r="J66" s="315">
        <v>0.1110836830412244</v>
      </c>
      <c r="K66" s="315" t="s">
        <v>52</v>
      </c>
      <c r="L66" s="315" t="s">
        <v>52</v>
      </c>
      <c r="M66" s="315">
        <v>0.20747803822893213</v>
      </c>
      <c r="N66" s="315">
        <v>0.14275335534114228</v>
      </c>
      <c r="O66" s="315">
        <v>0.6523357251317474</v>
      </c>
      <c r="P66" s="315">
        <v>0.8023340627279363</v>
      </c>
      <c r="Q66" s="315">
        <v>0.20787976683755877</v>
      </c>
      <c r="R66" s="315" t="s">
        <v>52</v>
      </c>
      <c r="S66" s="315" t="s">
        <v>52</v>
      </c>
      <c r="T66" s="315" t="s">
        <v>52</v>
      </c>
      <c r="U66" s="315">
        <v>0.4512076439883217</v>
      </c>
      <c r="V66" s="315">
        <v>0.1581524507468082</v>
      </c>
      <c r="W66" s="315">
        <v>0.08792721156051686</v>
      </c>
      <c r="X66" s="315">
        <v>0.05821851348728896</v>
      </c>
      <c r="Y66" s="315">
        <v>0.07762951679287566</v>
      </c>
      <c r="Z66" s="315">
        <v>0.4274382150306555</v>
      </c>
      <c r="AA66" s="315">
        <v>0.19592282128862654</v>
      </c>
      <c r="AB66" s="315">
        <v>0.34153005464480873</v>
      </c>
      <c r="AC66" s="315">
        <v>0.1670564650851988</v>
      </c>
      <c r="AD66" s="315">
        <v>0.17805034868193284</v>
      </c>
      <c r="AE66" s="315">
        <v>0.7893157034763503</v>
      </c>
      <c r="AF66" s="315" t="s">
        <v>52</v>
      </c>
      <c r="AG66" s="315" t="s">
        <v>52</v>
      </c>
      <c r="AH66" s="315" t="s">
        <v>51</v>
      </c>
      <c r="AI66" s="315">
        <v>1.9089022728695155</v>
      </c>
      <c r="AJ66" s="315">
        <v>1.0227533014252788</v>
      </c>
    </row>
    <row r="67" spans="1:36" ht="12.75" customHeight="1">
      <c r="A67" s="158" t="s">
        <v>217</v>
      </c>
      <c r="B67" s="315">
        <v>1.1875907819715135</v>
      </c>
      <c r="C67" s="315">
        <v>7.439287332864546</v>
      </c>
      <c r="D67" s="315">
        <v>1.3460635467209265</v>
      </c>
      <c r="E67" s="315">
        <v>4.087762023408455</v>
      </c>
      <c r="F67" s="315">
        <v>2.083333333333333</v>
      </c>
      <c r="G67" s="315">
        <v>0.8519618571205253</v>
      </c>
      <c r="H67" s="315">
        <v>1.760282177558898</v>
      </c>
      <c r="I67" s="315">
        <v>1.108801429437208</v>
      </c>
      <c r="J67" s="315">
        <v>23.64848185633177</v>
      </c>
      <c r="K67" s="315">
        <v>0.5585516178736517</v>
      </c>
      <c r="L67" s="315">
        <v>28.295078409029244</v>
      </c>
      <c r="M67" s="315">
        <v>1.553878073544343</v>
      </c>
      <c r="N67" s="315">
        <v>2.148947831296124</v>
      </c>
      <c r="O67" s="315">
        <v>2.3160746717479976</v>
      </c>
      <c r="P67" s="315">
        <v>10.335441363887748</v>
      </c>
      <c r="Q67" s="315">
        <v>1.185476508181754</v>
      </c>
      <c r="R67" s="315">
        <v>2.433857452217305</v>
      </c>
      <c r="S67" s="315">
        <v>39.02459083806234</v>
      </c>
      <c r="T67" s="315">
        <v>0.7775826853477622</v>
      </c>
      <c r="U67" s="315">
        <v>2.6983986552242767</v>
      </c>
      <c r="V67" s="315">
        <v>5.245321152171412</v>
      </c>
      <c r="W67" s="315">
        <v>0.25995871243978896</v>
      </c>
      <c r="X67" s="315">
        <v>0.2587489488323954</v>
      </c>
      <c r="Y67" s="315">
        <v>7.757092847831499</v>
      </c>
      <c r="Z67" s="315">
        <v>1.0365969281334935</v>
      </c>
      <c r="AA67" s="315">
        <v>0.4364862854025098</v>
      </c>
      <c r="AB67" s="315">
        <v>2.5024838549428714</v>
      </c>
      <c r="AC67" s="315">
        <v>1.0290678249248246</v>
      </c>
      <c r="AD67" s="315">
        <v>0.04945843018942579</v>
      </c>
      <c r="AE67" s="315">
        <v>5.293672084575096</v>
      </c>
      <c r="AF67" s="315">
        <v>0.3875968992248062</v>
      </c>
      <c r="AG67" s="315">
        <v>0.5143277002204262</v>
      </c>
      <c r="AH67" s="315" t="s">
        <v>51</v>
      </c>
      <c r="AI67" s="315">
        <v>8.906846531960271</v>
      </c>
      <c r="AJ67" s="315">
        <v>6.047031214655771</v>
      </c>
    </row>
    <row r="68" spans="1:36" ht="12.75" customHeight="1">
      <c r="A68" s="158" t="s">
        <v>404</v>
      </c>
      <c r="B68" s="314">
        <v>6.870162811368613</v>
      </c>
      <c r="C68" s="314">
        <v>12.721610852135964</v>
      </c>
      <c r="D68" s="314">
        <v>0.6104241665362341</v>
      </c>
      <c r="E68" s="314">
        <v>8.047851787692844</v>
      </c>
      <c r="F68" s="314" t="s">
        <v>52</v>
      </c>
      <c r="G68" s="314" t="s">
        <v>52</v>
      </c>
      <c r="H68" s="314">
        <v>28.993078663649673</v>
      </c>
      <c r="I68" s="314" t="s">
        <v>52</v>
      </c>
      <c r="J68" s="314">
        <v>0.7775857812885707</v>
      </c>
      <c r="K68" s="314" t="s">
        <v>52</v>
      </c>
      <c r="L68" s="314">
        <v>39.78512127624939</v>
      </c>
      <c r="M68" s="314">
        <v>43.92354213569946</v>
      </c>
      <c r="N68" s="314">
        <v>61.26030819429751</v>
      </c>
      <c r="O68" s="314">
        <v>0.5546788936195552</v>
      </c>
      <c r="P68" s="314" t="s">
        <v>52</v>
      </c>
      <c r="Q68" s="314">
        <v>0.11611302291827606</v>
      </c>
      <c r="R68" s="314">
        <v>0.8638546276245175</v>
      </c>
      <c r="S68" s="314">
        <v>56.534254461715605</v>
      </c>
      <c r="T68" s="314">
        <v>0.4479162934030888</v>
      </c>
      <c r="U68" s="314">
        <v>0.37158276563744136</v>
      </c>
      <c r="V68" s="314">
        <v>6.9385793391281485</v>
      </c>
      <c r="W68" s="314">
        <v>1.2539184952978055</v>
      </c>
      <c r="X68" s="314" t="s">
        <v>52</v>
      </c>
      <c r="Y68" s="314">
        <v>18.63108403029016</v>
      </c>
      <c r="Z68" s="314" t="s">
        <v>52</v>
      </c>
      <c r="AA68" s="314" t="s">
        <v>52</v>
      </c>
      <c r="AB68" s="314">
        <v>22.3050173869846</v>
      </c>
      <c r="AC68" s="314" t="s">
        <v>52</v>
      </c>
      <c r="AD68" s="314">
        <v>14.125327662100004</v>
      </c>
      <c r="AE68" s="314">
        <v>6.7564073038081265</v>
      </c>
      <c r="AF68" s="314" t="s">
        <v>52</v>
      </c>
      <c r="AG68" s="314">
        <v>1.5429831006612784</v>
      </c>
      <c r="AH68" s="314">
        <v>5.620041393583994</v>
      </c>
      <c r="AI68" s="314">
        <v>0</v>
      </c>
      <c r="AJ68" s="314">
        <v>5.347673459653106</v>
      </c>
    </row>
    <row r="69" spans="1:36" ht="12.75" customHeight="1">
      <c r="A69" s="158" t="s">
        <v>413</v>
      </c>
      <c r="B69" s="351">
        <v>100</v>
      </c>
      <c r="C69" s="351">
        <v>100</v>
      </c>
      <c r="D69" s="351">
        <v>100</v>
      </c>
      <c r="E69" s="351">
        <v>100</v>
      </c>
      <c r="F69" s="351">
        <v>100</v>
      </c>
      <c r="G69" s="351">
        <v>100</v>
      </c>
      <c r="H69" s="351">
        <v>100</v>
      </c>
      <c r="I69" s="351">
        <v>100</v>
      </c>
      <c r="J69" s="351">
        <v>100</v>
      </c>
      <c r="K69" s="351">
        <v>100</v>
      </c>
      <c r="L69" s="351">
        <v>100</v>
      </c>
      <c r="M69" s="351">
        <v>100</v>
      </c>
      <c r="N69" s="351">
        <v>100</v>
      </c>
      <c r="O69" s="351">
        <v>100</v>
      </c>
      <c r="P69" s="351">
        <v>100</v>
      </c>
      <c r="Q69" s="351">
        <v>100</v>
      </c>
      <c r="R69" s="351">
        <v>100</v>
      </c>
      <c r="S69" s="351">
        <v>100</v>
      </c>
      <c r="T69" s="351">
        <v>100</v>
      </c>
      <c r="U69" s="351">
        <v>100</v>
      </c>
      <c r="V69" s="351">
        <v>100</v>
      </c>
      <c r="W69" s="351">
        <v>100</v>
      </c>
      <c r="X69" s="351">
        <v>100</v>
      </c>
      <c r="Y69" s="351">
        <v>100</v>
      </c>
      <c r="Z69" s="351">
        <v>100</v>
      </c>
      <c r="AA69" s="351">
        <v>100</v>
      </c>
      <c r="AB69" s="351">
        <v>100</v>
      </c>
      <c r="AC69" s="351">
        <v>100</v>
      </c>
      <c r="AD69" s="351">
        <v>100</v>
      </c>
      <c r="AE69" s="351">
        <v>100</v>
      </c>
      <c r="AF69" s="351">
        <v>100</v>
      </c>
      <c r="AG69" s="351">
        <v>100</v>
      </c>
      <c r="AH69" s="351">
        <v>100</v>
      </c>
      <c r="AI69" s="351">
        <v>100</v>
      </c>
      <c r="AJ69" s="351">
        <v>100</v>
      </c>
    </row>
    <row r="70" spans="1:36" s="160" customFormat="1" ht="12.75">
      <c r="A70" s="159"/>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316"/>
      <c r="AJ70" s="316"/>
    </row>
    <row r="71" spans="1:36" ht="135" customHeight="1">
      <c r="A71" s="440" t="s">
        <v>485</v>
      </c>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row>
    <row r="72" ht="12.75"/>
    <row r="73" ht="12.75"/>
    <row r="74" ht="12.75"/>
    <row r="75" ht="12.75"/>
    <row r="76" ht="12.75"/>
    <row r="77" ht="12.75">
      <c r="A77" s="161"/>
    </row>
    <row r="78" ht="12.75">
      <c r="A78" s="160"/>
    </row>
    <row r="79" ht="12.75"/>
    <row r="80" ht="12.75"/>
    <row r="81" ht="12.75"/>
    <row r="82" ht="12.75"/>
    <row r="83" ht="12.75"/>
    <row r="84" ht="12.75"/>
    <row r="85" ht="12.75"/>
    <row r="86" ht="12.75"/>
    <row r="87" ht="12.75"/>
    <row r="88" ht="12.75"/>
    <row r="89" ht="12.75"/>
    <row r="90" ht="12.75"/>
    <row r="91" ht="12.75"/>
    <row r="92" ht="12.75"/>
    <row r="93" ht="12.75"/>
    <row r="94" ht="12.75"/>
    <row r="95" ht="12.75"/>
    <row r="96" ht="3.75" customHeight="1"/>
    <row r="97" ht="3.75" customHeight="1"/>
    <row r="98" ht="3.75" customHeight="1"/>
    <row r="99" ht="3.75" customHeight="1"/>
    <row r="100" ht="3.75" customHeight="1"/>
    <row r="101" ht="3.75" customHeight="1"/>
    <row r="102" ht="3.75" customHeight="1"/>
    <row r="103" ht="3.75" customHeight="1"/>
    <row r="104" ht="3.75" customHeight="1"/>
    <row r="105" ht="3.75" customHeight="1"/>
    <row r="106" ht="17.25" customHeight="1"/>
    <row r="107" ht="3.75" customHeight="1"/>
    <row r="108" spans="1:37" ht="16.5" customHeight="1" hidden="1">
      <c r="A108" s="162" t="s">
        <v>245</v>
      </c>
      <c r="B108" s="163" t="e">
        <f>#REF!</f>
        <v>#REF!</v>
      </c>
      <c r="C108" s="163" t="e">
        <f>#REF!</f>
        <v>#REF!</v>
      </c>
      <c r="D108" s="163" t="e">
        <f>#REF!</f>
        <v>#REF!</v>
      </c>
      <c r="E108" s="163" t="e">
        <f>#REF!</f>
        <v>#REF!</v>
      </c>
      <c r="F108" s="163" t="e">
        <f>#REF!</f>
        <v>#REF!</v>
      </c>
      <c r="G108" s="163" t="e">
        <f>#REF!</f>
        <v>#REF!</v>
      </c>
      <c r="H108" s="163" t="e">
        <f>#REF!</f>
        <v>#REF!</v>
      </c>
      <c r="I108" s="163" t="e">
        <f>#REF!</f>
        <v>#REF!</v>
      </c>
      <c r="J108" s="163" t="e">
        <f>#REF!</f>
        <v>#REF!</v>
      </c>
      <c r="K108" s="163" t="e">
        <f>#REF!</f>
        <v>#REF!</v>
      </c>
      <c r="L108" s="163" t="e">
        <f>#REF!</f>
        <v>#REF!</v>
      </c>
      <c r="M108" s="163" t="e">
        <f>#REF!</f>
        <v>#REF!</v>
      </c>
      <c r="N108" s="163" t="e">
        <f>#REF!</f>
        <v>#REF!</v>
      </c>
      <c r="O108" s="163" t="e">
        <f>#REF!</f>
        <v>#REF!</v>
      </c>
      <c r="P108" s="163" t="e">
        <f>#REF!</f>
        <v>#REF!</v>
      </c>
      <c r="Q108" s="163" t="e">
        <f>#REF!</f>
        <v>#REF!</v>
      </c>
      <c r="R108" s="163" t="e">
        <f>#REF!</f>
        <v>#REF!</v>
      </c>
      <c r="S108" s="163" t="e">
        <f>#REF!</f>
        <v>#REF!</v>
      </c>
      <c r="T108" s="163" t="e">
        <f>#REF!</f>
        <v>#REF!</v>
      </c>
      <c r="U108" s="163" t="e">
        <f>#REF!</f>
        <v>#REF!</v>
      </c>
      <c r="V108" s="163" t="e">
        <f>#REF!</f>
        <v>#REF!</v>
      </c>
      <c r="W108" s="163" t="e">
        <f>#REF!</f>
        <v>#REF!</v>
      </c>
      <c r="X108" s="163" t="e">
        <f>#REF!</f>
        <v>#REF!</v>
      </c>
      <c r="Y108" s="163" t="e">
        <f>#REF!</f>
        <v>#REF!</v>
      </c>
      <c r="Z108" s="163" t="e">
        <f>#REF!</f>
        <v>#REF!</v>
      </c>
      <c r="AA108" s="163" t="e">
        <f>#REF!</f>
        <v>#REF!</v>
      </c>
      <c r="AB108" s="163" t="e">
        <f>#REF!</f>
        <v>#REF!</v>
      </c>
      <c r="AC108" s="163" t="e">
        <f>#REF!</f>
        <v>#REF!</v>
      </c>
      <c r="AD108" s="164"/>
      <c r="AE108" s="163" t="e">
        <f>#REF!</f>
        <v>#REF!</v>
      </c>
      <c r="AF108" s="163" t="s">
        <v>243</v>
      </c>
      <c r="AG108" s="163" t="s">
        <v>244</v>
      </c>
      <c r="AH108" s="163" t="s">
        <v>244</v>
      </c>
      <c r="AI108" s="164"/>
      <c r="AJ108" s="165"/>
      <c r="AK108" s="163"/>
    </row>
    <row r="109" ht="3.75" customHeight="1" hidden="1">
      <c r="Q109" s="16" t="s">
        <v>284</v>
      </c>
    </row>
    <row r="110" spans="2:37" ht="36.75" customHeight="1" hidden="1">
      <c r="B110" s="166" t="s">
        <v>1</v>
      </c>
      <c r="C110" s="166" t="s">
        <v>3</v>
      </c>
      <c r="D110" s="166" t="s">
        <v>5</v>
      </c>
      <c r="E110" s="166" t="s">
        <v>9</v>
      </c>
      <c r="F110" s="24" t="s">
        <v>13</v>
      </c>
      <c r="G110" s="166" t="s">
        <v>16</v>
      </c>
      <c r="H110" s="166" t="s">
        <v>19</v>
      </c>
      <c r="I110" s="166" t="s">
        <v>29</v>
      </c>
      <c r="J110" s="166" t="s">
        <v>30</v>
      </c>
      <c r="K110" s="166" t="s">
        <v>38</v>
      </c>
      <c r="L110" s="166" t="s">
        <v>39</v>
      </c>
      <c r="M110" s="166" t="s">
        <v>41</v>
      </c>
      <c r="N110" s="166" t="s">
        <v>42</v>
      </c>
      <c r="O110" s="166" t="s">
        <v>46</v>
      </c>
      <c r="P110" s="166" t="s">
        <v>47</v>
      </c>
      <c r="Q110" s="166" t="s">
        <v>2</v>
      </c>
      <c r="R110" s="166" t="s">
        <v>8</v>
      </c>
      <c r="S110" s="166" t="s">
        <v>11</v>
      </c>
      <c r="T110" s="166" t="s">
        <v>12</v>
      </c>
      <c r="U110" s="166" t="s">
        <v>14</v>
      </c>
      <c r="V110" s="166" t="s">
        <v>15</v>
      </c>
      <c r="W110" s="166" t="s">
        <v>21</v>
      </c>
      <c r="X110" s="166" t="s">
        <v>23</v>
      </c>
      <c r="Y110" s="166" t="s">
        <v>25</v>
      </c>
      <c r="Z110" s="166" t="s">
        <v>31</v>
      </c>
      <c r="AA110" s="166" t="s">
        <v>35</v>
      </c>
      <c r="AB110" s="166" t="s">
        <v>36</v>
      </c>
      <c r="AC110" s="166" t="s">
        <v>45</v>
      </c>
      <c r="AD110" s="166" t="s">
        <v>205</v>
      </c>
      <c r="AE110" s="166" t="s">
        <v>103</v>
      </c>
      <c r="AF110" s="24" t="s">
        <v>174</v>
      </c>
      <c r="AG110" s="24" t="s">
        <v>6</v>
      </c>
      <c r="AH110" s="166" t="s">
        <v>37</v>
      </c>
      <c r="AI110" s="166" t="s">
        <v>206</v>
      </c>
      <c r="AJ110" s="166" t="s">
        <v>212</v>
      </c>
      <c r="AK110" s="166"/>
    </row>
    <row r="111" spans="2:37" s="141" customFormat="1" ht="12.75" hidden="1">
      <c r="B111" s="167">
        <v>1</v>
      </c>
      <c r="C111" s="167" t="s">
        <v>271</v>
      </c>
      <c r="D111" s="24" t="s">
        <v>311</v>
      </c>
      <c r="E111" s="24">
        <v>1</v>
      </c>
      <c r="F111" s="24" t="s">
        <v>313</v>
      </c>
      <c r="G111" s="24">
        <v>6</v>
      </c>
      <c r="H111" s="24">
        <v>6</v>
      </c>
      <c r="I111" s="24">
        <v>7</v>
      </c>
      <c r="J111" s="24">
        <v>1</v>
      </c>
      <c r="K111" s="24">
        <v>1</v>
      </c>
      <c r="L111" s="24" t="s">
        <v>264</v>
      </c>
      <c r="M111" s="24">
        <v>1</v>
      </c>
      <c r="N111" s="24" t="s">
        <v>314</v>
      </c>
      <c r="O111" s="24">
        <v>1</v>
      </c>
      <c r="P111" s="24">
        <v>1</v>
      </c>
      <c r="Q111" s="24" t="s">
        <v>315</v>
      </c>
      <c r="R111" s="24">
        <v>8</v>
      </c>
      <c r="S111" s="24">
        <v>8</v>
      </c>
      <c r="T111" s="24">
        <v>8</v>
      </c>
      <c r="U111" s="24">
        <v>8</v>
      </c>
      <c r="V111" s="24">
        <v>8</v>
      </c>
      <c r="W111" s="24">
        <v>8</v>
      </c>
      <c r="X111" s="24">
        <v>8</v>
      </c>
      <c r="Y111" s="24">
        <v>8</v>
      </c>
      <c r="Z111" s="24">
        <v>8</v>
      </c>
      <c r="AA111" s="24">
        <v>8</v>
      </c>
      <c r="AB111" s="24">
        <v>8</v>
      </c>
      <c r="AC111" s="24">
        <v>8</v>
      </c>
      <c r="AD111" s="24"/>
      <c r="AE111" s="24">
        <v>1</v>
      </c>
      <c r="AF111" s="24">
        <v>1</v>
      </c>
      <c r="AG111" s="24">
        <v>8</v>
      </c>
      <c r="AH111" s="24" t="s">
        <v>312</v>
      </c>
      <c r="AI111" s="24"/>
      <c r="AJ111" s="24"/>
      <c r="AK111" s="24"/>
    </row>
    <row r="112" s="141" customFormat="1" ht="12.75"/>
  </sheetData>
  <sheetProtection/>
  <mergeCells count="14">
    <mergeCell ref="A4:AJ4"/>
    <mergeCell ref="A6:AJ6"/>
    <mergeCell ref="A5:AJ5"/>
    <mergeCell ref="B11:P11"/>
    <mergeCell ref="AE11:AE12"/>
    <mergeCell ref="AF11:AG11"/>
    <mergeCell ref="A71:AJ71"/>
    <mergeCell ref="A7:AJ7"/>
    <mergeCell ref="B10:AE10"/>
    <mergeCell ref="AF10:AI10"/>
    <mergeCell ref="B9:AJ9"/>
    <mergeCell ref="Q11:AD11"/>
    <mergeCell ref="AI11:AI13"/>
    <mergeCell ref="AJ10:AJ13"/>
  </mergeCells>
  <hyperlinks>
    <hyperlink ref="A1" r:id="rId1" display="http://www.sourceoecd.org/9789264055988"/>
  </hyperlinks>
  <printOptions/>
  <pageMargins left="0.15748031496062992" right="0.1968503937007874" top="0.2362204724409449" bottom="0.1968503937007874" header="0.15748031496062992" footer="0.15748031496062992"/>
  <pageSetup horizontalDpi="600" verticalDpi="600" orientation="landscape" paperSize="9" scale="42" r:id="rId4"/>
  <legacyDrawing r:id="rId3"/>
</worksheet>
</file>

<file path=xl/worksheets/sheet4.xml><?xml version="1.0" encoding="utf-8"?>
<worksheet xmlns="http://schemas.openxmlformats.org/spreadsheetml/2006/main" xmlns:r="http://schemas.openxmlformats.org/officeDocument/2006/relationships">
  <sheetPr codeName="Sheet11">
    <tabColor rgb="FFFF0000"/>
  </sheetPr>
  <dimension ref="A1:AP112"/>
  <sheetViews>
    <sheetView showGridLines="0" zoomScaleSheetLayoutView="90" workbookViewId="0" topLeftCell="A1">
      <pane xSplit="1" ySplit="11" topLeftCell="B12"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22.140625" style="16" customWidth="1"/>
    <col min="2" max="31" width="6.28125" style="16" customWidth="1"/>
    <col min="32" max="32" width="7.28125" style="16" customWidth="1"/>
    <col min="33" max="36" width="6.28125" style="16" customWidth="1"/>
    <col min="37" max="37" width="6.57421875" style="16" customWidth="1"/>
    <col min="38" max="38" width="6.28125" style="16" customWidth="1"/>
    <col min="39" max="40" width="10.7109375" style="16" customWidth="1"/>
    <col min="41" max="16384" width="9.140625" style="16" customWidth="1"/>
  </cols>
  <sheetData>
    <row r="1" ht="12.75">
      <c r="A1" s="402" t="s">
        <v>488</v>
      </c>
    </row>
    <row r="2" spans="1:2" ht="12.75">
      <c r="A2" s="406"/>
      <c r="B2" s="511" t="s">
        <v>374</v>
      </c>
    </row>
    <row r="3" ht="12.75">
      <c r="A3" s="406" t="s">
        <v>490</v>
      </c>
    </row>
    <row r="4" spans="1:40" ht="24" customHeight="1">
      <c r="A4" s="456" t="s">
        <v>376</v>
      </c>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row>
    <row r="5" spans="1:40" ht="12.75" customHeight="1">
      <c r="A5" s="461" t="s">
        <v>393</v>
      </c>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row>
    <row r="6" spans="1:40" ht="12.75" customHeight="1">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42" customHeight="1">
      <c r="A7" s="457" t="s">
        <v>481</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row>
    <row r="8" spans="1:40" ht="12.75">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row>
    <row r="9" spans="1:40" ht="12.75" customHeight="1">
      <c r="A9" s="149"/>
      <c r="B9" s="458" t="s">
        <v>211</v>
      </c>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60"/>
    </row>
    <row r="10" spans="1:40" ht="12.75" customHeight="1">
      <c r="A10" s="150"/>
      <c r="B10" s="442" t="s">
        <v>208</v>
      </c>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4"/>
      <c r="AG10" s="442" t="s">
        <v>282</v>
      </c>
      <c r="AH10" s="443"/>
      <c r="AI10" s="443"/>
      <c r="AJ10" s="443"/>
      <c r="AK10" s="443"/>
      <c r="AL10" s="443"/>
      <c r="AM10" s="444"/>
      <c r="AN10" s="448" t="s">
        <v>212</v>
      </c>
    </row>
    <row r="11" spans="1:40" ht="63" customHeight="1">
      <c r="A11" s="150"/>
      <c r="B11" s="385" t="s">
        <v>1</v>
      </c>
      <c r="C11" s="385" t="s">
        <v>2</v>
      </c>
      <c r="D11" s="385" t="s">
        <v>3</v>
      </c>
      <c r="E11" s="385" t="s">
        <v>5</v>
      </c>
      <c r="F11" s="385" t="s">
        <v>6</v>
      </c>
      <c r="G11" s="385" t="s">
        <v>8</v>
      </c>
      <c r="H11" s="385" t="s">
        <v>9</v>
      </c>
      <c r="I11" s="385" t="s">
        <v>11</v>
      </c>
      <c r="J11" s="385" t="s">
        <v>12</v>
      </c>
      <c r="K11" s="385" t="s">
        <v>13</v>
      </c>
      <c r="L11" s="385" t="s">
        <v>14</v>
      </c>
      <c r="M11" s="385" t="s">
        <v>15</v>
      </c>
      <c r="N11" s="385" t="s">
        <v>16</v>
      </c>
      <c r="O11" s="385" t="s">
        <v>19</v>
      </c>
      <c r="P11" s="385" t="s">
        <v>21</v>
      </c>
      <c r="Q11" s="385" t="s">
        <v>23</v>
      </c>
      <c r="R11" s="385" t="s">
        <v>25</v>
      </c>
      <c r="S11" s="385" t="s">
        <v>26</v>
      </c>
      <c r="T11" s="385" t="s">
        <v>28</v>
      </c>
      <c r="U11" s="385" t="s">
        <v>29</v>
      </c>
      <c r="V11" s="385" t="s">
        <v>30</v>
      </c>
      <c r="W11" s="385" t="s">
        <v>31</v>
      </c>
      <c r="X11" s="385" t="s">
        <v>35</v>
      </c>
      <c r="Y11" s="385" t="s">
        <v>36</v>
      </c>
      <c r="Z11" s="385" t="s">
        <v>207</v>
      </c>
      <c r="AA11" s="385" t="s">
        <v>39</v>
      </c>
      <c r="AB11" s="385" t="s">
        <v>41</v>
      </c>
      <c r="AC11" s="385" t="s">
        <v>42</v>
      </c>
      <c r="AD11" s="385" t="s">
        <v>45</v>
      </c>
      <c r="AE11" s="385" t="s">
        <v>46</v>
      </c>
      <c r="AF11" s="385" t="s">
        <v>47</v>
      </c>
      <c r="AG11" s="385" t="s">
        <v>205</v>
      </c>
      <c r="AH11" s="385" t="s">
        <v>4</v>
      </c>
      <c r="AI11" s="385" t="s">
        <v>103</v>
      </c>
      <c r="AJ11" s="385" t="s">
        <v>20</v>
      </c>
      <c r="AK11" s="385" t="s">
        <v>37</v>
      </c>
      <c r="AL11" s="385" t="s">
        <v>174</v>
      </c>
      <c r="AM11" s="448" t="s">
        <v>412</v>
      </c>
      <c r="AN11" s="449"/>
    </row>
    <row r="12" spans="1:40" ht="21.75" customHeight="1">
      <c r="A12" s="151" t="s">
        <v>318</v>
      </c>
      <c r="B12" s="386" t="s">
        <v>398</v>
      </c>
      <c r="C12" s="386">
        <v>1</v>
      </c>
      <c r="D12" s="386">
        <v>2</v>
      </c>
      <c r="E12" s="386" t="s">
        <v>400</v>
      </c>
      <c r="F12" s="386" t="s">
        <v>398</v>
      </c>
      <c r="G12" s="386" t="s">
        <v>398</v>
      </c>
      <c r="H12" s="386" t="s">
        <v>398</v>
      </c>
      <c r="I12" s="386" t="s">
        <v>398</v>
      </c>
      <c r="J12" s="386" t="s">
        <v>398</v>
      </c>
      <c r="K12" s="386">
        <v>5</v>
      </c>
      <c r="L12" s="386" t="s">
        <v>398</v>
      </c>
      <c r="M12" s="386" t="s">
        <v>398</v>
      </c>
      <c r="N12" s="386" t="s">
        <v>398</v>
      </c>
      <c r="O12" s="386">
        <v>6</v>
      </c>
      <c r="P12" s="386" t="s">
        <v>398</v>
      </c>
      <c r="Q12" s="386" t="s">
        <v>398</v>
      </c>
      <c r="R12" s="386" t="s">
        <v>398</v>
      </c>
      <c r="S12" s="386" t="s">
        <v>398</v>
      </c>
      <c r="T12" s="386" t="s">
        <v>398</v>
      </c>
      <c r="U12" s="386">
        <v>5</v>
      </c>
      <c r="V12" s="386" t="s">
        <v>398</v>
      </c>
      <c r="W12" s="386" t="s">
        <v>398</v>
      </c>
      <c r="X12" s="386" t="s">
        <v>398</v>
      </c>
      <c r="Y12" s="386" t="s">
        <v>398</v>
      </c>
      <c r="Z12" s="386" t="s">
        <v>398</v>
      </c>
      <c r="AA12" s="386" t="s">
        <v>398</v>
      </c>
      <c r="AB12" s="386" t="s">
        <v>398</v>
      </c>
      <c r="AC12" s="386" t="s">
        <v>398</v>
      </c>
      <c r="AD12" s="386" t="s">
        <v>398</v>
      </c>
      <c r="AE12" s="386" t="s">
        <v>398</v>
      </c>
      <c r="AF12" s="386" t="s">
        <v>398</v>
      </c>
      <c r="AG12" s="386" t="s">
        <v>398</v>
      </c>
      <c r="AH12" s="386" t="s">
        <v>398</v>
      </c>
      <c r="AI12" s="386" t="s">
        <v>398</v>
      </c>
      <c r="AJ12" s="386" t="s">
        <v>398</v>
      </c>
      <c r="AK12" s="386" t="s">
        <v>403</v>
      </c>
      <c r="AL12" s="386" t="s">
        <v>398</v>
      </c>
      <c r="AM12" s="450"/>
      <c r="AN12" s="450"/>
    </row>
    <row r="13" spans="1:40" ht="12.75">
      <c r="A13" s="153" t="s">
        <v>210</v>
      </c>
      <c r="B13" s="387">
        <v>1</v>
      </c>
      <c r="C13" s="387">
        <v>2</v>
      </c>
      <c r="D13" s="387">
        <v>3</v>
      </c>
      <c r="E13" s="387">
        <v>4</v>
      </c>
      <c r="F13" s="387">
        <v>5</v>
      </c>
      <c r="G13" s="387">
        <v>6</v>
      </c>
      <c r="H13" s="387">
        <v>7</v>
      </c>
      <c r="I13" s="387">
        <v>8</v>
      </c>
      <c r="J13" s="387">
        <v>9</v>
      </c>
      <c r="K13" s="387">
        <v>10</v>
      </c>
      <c r="L13" s="387">
        <v>11</v>
      </c>
      <c r="M13" s="387">
        <v>12</v>
      </c>
      <c r="N13" s="387">
        <v>13</v>
      </c>
      <c r="O13" s="387">
        <v>14</v>
      </c>
      <c r="P13" s="387">
        <v>15</v>
      </c>
      <c r="Q13" s="387">
        <v>16</v>
      </c>
      <c r="R13" s="387">
        <v>17</v>
      </c>
      <c r="S13" s="387">
        <v>18</v>
      </c>
      <c r="T13" s="387">
        <v>19</v>
      </c>
      <c r="U13" s="387">
        <v>20</v>
      </c>
      <c r="V13" s="387">
        <v>21</v>
      </c>
      <c r="W13" s="387">
        <v>22</v>
      </c>
      <c r="X13" s="387">
        <v>23</v>
      </c>
      <c r="Y13" s="387">
        <v>24</v>
      </c>
      <c r="Z13" s="387">
        <v>25</v>
      </c>
      <c r="AA13" s="387">
        <v>26</v>
      </c>
      <c r="AB13" s="387">
        <v>27</v>
      </c>
      <c r="AC13" s="387">
        <v>28</v>
      </c>
      <c r="AD13" s="387">
        <v>29</v>
      </c>
      <c r="AE13" s="387">
        <v>30</v>
      </c>
      <c r="AF13" s="387">
        <v>31</v>
      </c>
      <c r="AG13" s="387">
        <v>32</v>
      </c>
      <c r="AH13" s="387">
        <v>33</v>
      </c>
      <c r="AI13" s="387">
        <v>34</v>
      </c>
      <c r="AJ13" s="387">
        <v>35</v>
      </c>
      <c r="AK13" s="387">
        <v>36</v>
      </c>
      <c r="AL13" s="387">
        <v>37</v>
      </c>
      <c r="AM13" s="387">
        <v>38</v>
      </c>
      <c r="AN13" s="387">
        <v>39</v>
      </c>
    </row>
    <row r="14" spans="1:40" ht="12.75">
      <c r="A14" s="168" t="s">
        <v>208</v>
      </c>
      <c r="B14" s="388"/>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row>
    <row r="15" spans="1:42" ht="12.75">
      <c r="A15" s="93" t="s">
        <v>1</v>
      </c>
      <c r="B15" s="314" t="s">
        <v>53</v>
      </c>
      <c r="C15" s="314">
        <v>0.9405956602503845</v>
      </c>
      <c r="D15" s="314">
        <v>0.09797871460941504</v>
      </c>
      <c r="E15" s="314">
        <v>4.482786496274105</v>
      </c>
      <c r="F15" s="314" t="s">
        <v>52</v>
      </c>
      <c r="G15" s="314" t="s">
        <v>52</v>
      </c>
      <c r="H15" s="314">
        <v>0.42130847282048467</v>
      </c>
      <c r="I15" s="314">
        <v>0.41151060135954326</v>
      </c>
      <c r="J15" s="314">
        <v>2.909967823899627</v>
      </c>
      <c r="K15" s="314">
        <v>3.4658509737372203</v>
      </c>
      <c r="L15" s="314">
        <v>0.19595742921883008</v>
      </c>
      <c r="M15" s="314">
        <v>0.06858510022659053</v>
      </c>
      <c r="N15" s="314" t="s">
        <v>52</v>
      </c>
      <c r="O15" s="314">
        <v>0.7642339739534374</v>
      </c>
      <c r="P15" s="314">
        <v>0.43110634428142625</v>
      </c>
      <c r="Q15" s="314">
        <v>3.301882682337287</v>
      </c>
      <c r="R15" s="314">
        <v>0.42130847282048467</v>
      </c>
      <c r="S15" s="314" t="s">
        <v>52</v>
      </c>
      <c r="T15" s="314" t="s">
        <v>51</v>
      </c>
      <c r="U15" s="314">
        <v>0.6466595164221393</v>
      </c>
      <c r="V15" s="314">
        <v>27.945261889805085</v>
      </c>
      <c r="W15" s="314">
        <v>0.43110634428142625</v>
      </c>
      <c r="X15" s="314">
        <v>0.17636168629694707</v>
      </c>
      <c r="Y15" s="314">
        <v>0.19595742921883008</v>
      </c>
      <c r="Z15" s="314" t="s">
        <v>52</v>
      </c>
      <c r="AA15" s="314">
        <v>0.24494678652353763</v>
      </c>
      <c r="AB15" s="314">
        <v>0.8622126885628525</v>
      </c>
      <c r="AC15" s="314">
        <v>0.8230212027190865</v>
      </c>
      <c r="AD15" s="314">
        <v>0.35272337259389414</v>
      </c>
      <c r="AE15" s="314">
        <v>15.774573052115823</v>
      </c>
      <c r="AF15" s="314">
        <v>30.288274949026633</v>
      </c>
      <c r="AG15" s="314">
        <v>95.79134186380827</v>
      </c>
      <c r="AH15" s="314" t="s">
        <v>51</v>
      </c>
      <c r="AI15" s="314" t="s">
        <v>52</v>
      </c>
      <c r="AJ15" s="314" t="s">
        <v>51</v>
      </c>
      <c r="AK15" s="314">
        <v>0.11757445753129807</v>
      </c>
      <c r="AL15" s="314" t="s">
        <v>52</v>
      </c>
      <c r="AM15" s="314">
        <v>4.208658136191725</v>
      </c>
      <c r="AN15" s="314">
        <v>100</v>
      </c>
      <c r="AO15" s="169"/>
      <c r="AP15" s="169"/>
    </row>
    <row r="16" spans="1:42" ht="12.75">
      <c r="A16" s="94" t="s">
        <v>2</v>
      </c>
      <c r="B16" s="314">
        <v>1.7500914506222924</v>
      </c>
      <c r="C16" s="314" t="s">
        <v>53</v>
      </c>
      <c r="D16" s="314">
        <v>0.35939378003850647</v>
      </c>
      <c r="E16" s="314">
        <v>1.0611623934100292</v>
      </c>
      <c r="F16" s="314" t="s">
        <v>52</v>
      </c>
      <c r="G16" s="314">
        <v>0.18750979828095993</v>
      </c>
      <c r="H16" s="314">
        <v>0.3515808717767998</v>
      </c>
      <c r="I16" s="314">
        <v>0.3047034222065599</v>
      </c>
      <c r="J16" s="314">
        <v>3.843950864759678</v>
      </c>
      <c r="K16" s="314">
        <v>50.153401587860166</v>
      </c>
      <c r="L16" s="314">
        <v>0.2500130643746132</v>
      </c>
      <c r="M16" s="314">
        <v>0.953174807928213</v>
      </c>
      <c r="N16" s="314">
        <v>0.11719362392559995</v>
      </c>
      <c r="O16" s="314">
        <v>0.3281421469916798</v>
      </c>
      <c r="P16" s="314">
        <v>1.414136395368906</v>
      </c>
      <c r="Q16" s="314">
        <v>0.2734517891597332</v>
      </c>
      <c r="R16" s="314">
        <v>0.07812908261706664</v>
      </c>
      <c r="S16" s="314" t="s">
        <v>52</v>
      </c>
      <c r="T16" s="314" t="s">
        <v>51</v>
      </c>
      <c r="U16" s="314">
        <v>1.9376012489032524</v>
      </c>
      <c r="V16" s="314">
        <v>0.5196848042515109</v>
      </c>
      <c r="W16" s="314">
        <v>0.39064541308533307</v>
      </c>
      <c r="X16" s="314">
        <v>0.39845832134703985</v>
      </c>
      <c r="Y16" s="314">
        <v>0.15625816523413327</v>
      </c>
      <c r="Z16" s="314">
        <v>0.5547164865811731</v>
      </c>
      <c r="AA16" s="314">
        <v>1.0391167988069863</v>
      </c>
      <c r="AB16" s="314">
        <v>0.9922393492367461</v>
      </c>
      <c r="AC16" s="314">
        <v>8.31293439045589</v>
      </c>
      <c r="AD16" s="314">
        <v>0.2812646974214399</v>
      </c>
      <c r="AE16" s="314">
        <v>11.063078098576634</v>
      </c>
      <c r="AF16" s="314">
        <v>6.929660476279302</v>
      </c>
      <c r="AG16" s="314">
        <v>94.08763532037902</v>
      </c>
      <c r="AH16" s="314" t="s">
        <v>51</v>
      </c>
      <c r="AI16" s="314" t="s">
        <v>52</v>
      </c>
      <c r="AJ16" s="314" t="s">
        <v>51</v>
      </c>
      <c r="AK16" s="314">
        <v>0.0625032660936533</v>
      </c>
      <c r="AL16" s="314">
        <v>0.1250065321873066</v>
      </c>
      <c r="AM16" s="314">
        <v>5.912364679620968</v>
      </c>
      <c r="AN16" s="314">
        <v>100</v>
      </c>
      <c r="AO16" s="169"/>
      <c r="AP16" s="169"/>
    </row>
    <row r="17" spans="1:42" ht="12.75">
      <c r="A17" s="94" t="s">
        <v>3</v>
      </c>
      <c r="B17" s="314">
        <v>0.7385276754121518</v>
      </c>
      <c r="C17" s="314">
        <v>1.028663547895497</v>
      </c>
      <c r="D17" s="314" t="s">
        <v>53</v>
      </c>
      <c r="E17" s="314">
        <v>2.831500167485741</v>
      </c>
      <c r="F17" s="314" t="s">
        <v>52</v>
      </c>
      <c r="G17" s="314">
        <v>0.06154397295101265</v>
      </c>
      <c r="H17" s="314">
        <v>0.4220158145212296</v>
      </c>
      <c r="I17" s="314">
        <v>0.2461758918040506</v>
      </c>
      <c r="J17" s="314">
        <v>24.29228532337828</v>
      </c>
      <c r="K17" s="314">
        <v>8.465779857656795</v>
      </c>
      <c r="L17" s="314">
        <v>0.1934239149888969</v>
      </c>
      <c r="M17" s="314">
        <v>0.08791996135858951</v>
      </c>
      <c r="N17" s="314" t="s">
        <v>52</v>
      </c>
      <c r="O17" s="314">
        <v>0.5099357758798192</v>
      </c>
      <c r="P17" s="314">
        <v>1.7320232387642132</v>
      </c>
      <c r="Q17" s="314">
        <v>0.4659757952005244</v>
      </c>
      <c r="R17" s="314" t="s">
        <v>52</v>
      </c>
      <c r="S17" s="314">
        <v>0.8352396329066003</v>
      </c>
      <c r="T17" s="314" t="s">
        <v>51</v>
      </c>
      <c r="U17" s="314">
        <v>19.28084752593868</v>
      </c>
      <c r="V17" s="314">
        <v>0.3386761052390911</v>
      </c>
      <c r="W17" s="314">
        <v>0.30771986475506324</v>
      </c>
      <c r="X17" s="314">
        <v>0.08791996135858951</v>
      </c>
      <c r="Y17" s="314">
        <v>0.7033596908687161</v>
      </c>
      <c r="Z17" s="314" t="s">
        <v>52</v>
      </c>
      <c r="AA17" s="314">
        <v>3.1387426205016453</v>
      </c>
      <c r="AB17" s="314">
        <v>0.47476779133638336</v>
      </c>
      <c r="AC17" s="314">
        <v>2.857398744154159</v>
      </c>
      <c r="AD17" s="314">
        <v>0.18463191885303795</v>
      </c>
      <c r="AE17" s="314">
        <v>21.7601904362509</v>
      </c>
      <c r="AF17" s="314">
        <v>7.146757194788172</v>
      </c>
      <c r="AG17" s="314">
        <v>98.28873438174232</v>
      </c>
      <c r="AH17" s="314" t="s">
        <v>51</v>
      </c>
      <c r="AI17" s="314">
        <v>0.0527519768151537</v>
      </c>
      <c r="AJ17" s="314" t="s">
        <v>51</v>
      </c>
      <c r="AK17" s="314">
        <v>0.13187994203788428</v>
      </c>
      <c r="AL17" s="314" t="s">
        <v>52</v>
      </c>
      <c r="AM17" s="314">
        <v>1.7112656182576964</v>
      </c>
      <c r="AN17" s="314">
        <v>100</v>
      </c>
      <c r="AO17" s="169"/>
      <c r="AP17" s="169"/>
    </row>
    <row r="18" spans="1:42" ht="12.75">
      <c r="A18" s="94" t="s">
        <v>5</v>
      </c>
      <c r="B18" s="314">
        <v>9.568910690905318</v>
      </c>
      <c r="C18" s="314">
        <v>0.2878866905386927</v>
      </c>
      <c r="D18" s="314">
        <v>0.2236658134185228</v>
      </c>
      <c r="E18" s="314" t="s">
        <v>53</v>
      </c>
      <c r="F18" s="314" t="s">
        <v>52</v>
      </c>
      <c r="G18" s="314">
        <v>0.10629662419890193</v>
      </c>
      <c r="H18" s="314">
        <v>0.19487714436465353</v>
      </c>
      <c r="I18" s="314">
        <v>0.179375553335647</v>
      </c>
      <c r="J18" s="314">
        <v>3.051598919710143</v>
      </c>
      <c r="K18" s="314">
        <v>1.2509065274898494</v>
      </c>
      <c r="L18" s="314">
        <v>0.08415149415746402</v>
      </c>
      <c r="M18" s="314">
        <v>0.27902863852211757</v>
      </c>
      <c r="N18" s="314" t="s">
        <v>52</v>
      </c>
      <c r="O18" s="314">
        <v>1.2733449773826793</v>
      </c>
      <c r="P18" s="314">
        <v>0.2701705865055424</v>
      </c>
      <c r="Q18" s="314">
        <v>0.8237988375414899</v>
      </c>
      <c r="R18" s="314">
        <v>0.48719286091163383</v>
      </c>
      <c r="S18" s="314" t="s">
        <v>52</v>
      </c>
      <c r="T18" s="314" t="s">
        <v>51</v>
      </c>
      <c r="U18" s="314">
        <v>0.34989305465471887</v>
      </c>
      <c r="V18" s="314">
        <v>1.42861462934847</v>
      </c>
      <c r="W18" s="314">
        <v>0.19487714436465353</v>
      </c>
      <c r="X18" s="314">
        <v>0.8304423765539214</v>
      </c>
      <c r="Y18" s="314">
        <v>0.23916740444752932</v>
      </c>
      <c r="Z18" s="314" t="s">
        <v>52</v>
      </c>
      <c r="AA18" s="314">
        <v>0.15280139728592151</v>
      </c>
      <c r="AB18" s="314">
        <v>0.3211043856008496</v>
      </c>
      <c r="AC18" s="314">
        <v>0.6554958492265619</v>
      </c>
      <c r="AD18" s="314" t="s">
        <v>52</v>
      </c>
      <c r="AE18" s="314">
        <v>11.079208559731383</v>
      </c>
      <c r="AF18" s="314">
        <v>64.40281211952804</v>
      </c>
      <c r="AG18" s="314">
        <v>97.84856244293601</v>
      </c>
      <c r="AH18" s="314" t="s">
        <v>51</v>
      </c>
      <c r="AI18" s="314" t="s">
        <v>52</v>
      </c>
      <c r="AJ18" s="314" t="s">
        <v>51</v>
      </c>
      <c r="AK18" s="314" t="s">
        <v>52</v>
      </c>
      <c r="AL18" s="314" t="s">
        <v>52</v>
      </c>
      <c r="AM18" s="314">
        <v>2.15143755706398</v>
      </c>
      <c r="AN18" s="314">
        <v>100</v>
      </c>
      <c r="AO18" s="169"/>
      <c r="AP18" s="169"/>
    </row>
    <row r="19" spans="1:42" ht="12.75">
      <c r="A19" s="94" t="s">
        <v>6</v>
      </c>
      <c r="B19" s="314">
        <v>2.398444789868931</v>
      </c>
      <c r="C19" s="314">
        <v>0.3904445006763377</v>
      </c>
      <c r="D19" s="314">
        <v>1.0486223732450213</v>
      </c>
      <c r="E19" s="314">
        <v>3.9581200169183366</v>
      </c>
      <c r="F19" s="314" t="s">
        <v>53</v>
      </c>
      <c r="G19" s="314" t="s">
        <v>52</v>
      </c>
      <c r="H19" s="314">
        <v>0.3681333863519755</v>
      </c>
      <c r="I19" s="314">
        <v>0.17848891459489724</v>
      </c>
      <c r="J19" s="314">
        <v>8.232801185689635</v>
      </c>
      <c r="K19" s="314">
        <v>6.947941989570728</v>
      </c>
      <c r="L19" s="314" t="s">
        <v>52</v>
      </c>
      <c r="M19" s="314" t="s">
        <v>52</v>
      </c>
      <c r="N19" s="314" t="s">
        <v>52</v>
      </c>
      <c r="O19" s="314" t="s">
        <v>52</v>
      </c>
      <c r="P19" s="314">
        <v>2.17533364662531</v>
      </c>
      <c r="Q19" s="314">
        <v>0.4685334008116052</v>
      </c>
      <c r="R19" s="314">
        <v>0.10040001445962969</v>
      </c>
      <c r="S19" s="314" t="s">
        <v>52</v>
      </c>
      <c r="T19" s="314" t="s">
        <v>51</v>
      </c>
      <c r="U19" s="314">
        <v>0.4796889579737863</v>
      </c>
      <c r="V19" s="314">
        <v>1.2521539570035372</v>
      </c>
      <c r="W19" s="314">
        <v>0.7474223298661321</v>
      </c>
      <c r="X19" s="314" t="s">
        <v>52</v>
      </c>
      <c r="Y19" s="314">
        <v>0.12271112878399185</v>
      </c>
      <c r="Z19" s="314" t="s">
        <v>52</v>
      </c>
      <c r="AA19" s="314">
        <v>21.809114252064006</v>
      </c>
      <c r="AB19" s="314">
        <v>2.164178089463129</v>
      </c>
      <c r="AC19" s="314">
        <v>1.0709334875693832</v>
      </c>
      <c r="AD19" s="314" t="s">
        <v>52</v>
      </c>
      <c r="AE19" s="314">
        <v>4.116400592844817</v>
      </c>
      <c r="AF19" s="314">
        <v>18.81727279286565</v>
      </c>
      <c r="AG19" s="314">
        <v>77.07025095049046</v>
      </c>
      <c r="AH19" s="314" t="s">
        <v>51</v>
      </c>
      <c r="AI19" s="314" t="s">
        <v>52</v>
      </c>
      <c r="AJ19" s="314" t="s">
        <v>51</v>
      </c>
      <c r="AK19" s="314">
        <v>0.10040001445962969</v>
      </c>
      <c r="AL19" s="314" t="s">
        <v>52</v>
      </c>
      <c r="AM19" s="314">
        <v>22.929749049509528</v>
      </c>
      <c r="AN19" s="314">
        <v>100</v>
      </c>
      <c r="AO19" s="169"/>
      <c r="AP19" s="169"/>
    </row>
    <row r="20" spans="1:42" ht="12.75">
      <c r="A20" s="94" t="s">
        <v>8</v>
      </c>
      <c r="B20" s="314">
        <v>0.9679659366140008</v>
      </c>
      <c r="C20" s="314">
        <v>6.081563763372813</v>
      </c>
      <c r="D20" s="314">
        <v>0.5670911547839601</v>
      </c>
      <c r="E20" s="314">
        <v>0.9772391827623659</v>
      </c>
      <c r="F20" s="314" t="s">
        <v>52</v>
      </c>
      <c r="G20" s="314" t="s">
        <v>53</v>
      </c>
      <c r="H20" s="314">
        <v>0.6941977929251925</v>
      </c>
      <c r="I20" s="314">
        <v>0.41065221553321246</v>
      </c>
      <c r="J20" s="314">
        <v>7.3428527110819655</v>
      </c>
      <c r="K20" s="314">
        <v>19.71029165707366</v>
      </c>
      <c r="L20" s="314">
        <v>0.09777433703171727</v>
      </c>
      <c r="M20" s="314">
        <v>0.4302070829395559</v>
      </c>
      <c r="N20" s="314">
        <v>0.12710663814123244</v>
      </c>
      <c r="O20" s="314">
        <v>0.28354557739198005</v>
      </c>
      <c r="P20" s="314">
        <v>1.7697155002740823</v>
      </c>
      <c r="Q20" s="314">
        <v>0.4790942514554145</v>
      </c>
      <c r="R20" s="314">
        <v>0.06844203592220208</v>
      </c>
      <c r="S20" s="314">
        <v>0.09777433703171727</v>
      </c>
      <c r="T20" s="314" t="s">
        <v>51</v>
      </c>
      <c r="U20" s="314">
        <v>1.3981730195535569</v>
      </c>
      <c r="V20" s="314">
        <v>0.3780607698559737</v>
      </c>
      <c r="W20" s="314">
        <v>0.498649118861758</v>
      </c>
      <c r="X20" s="314">
        <v>5.240704464900045</v>
      </c>
      <c r="Y20" s="314">
        <v>0.33243274590783867</v>
      </c>
      <c r="Z20" s="314">
        <v>25.73420550674798</v>
      </c>
      <c r="AA20" s="314">
        <v>1.1244048758647485</v>
      </c>
      <c r="AB20" s="314">
        <v>0.606200889596647</v>
      </c>
      <c r="AC20" s="314">
        <v>1.6132765610233346</v>
      </c>
      <c r="AD20" s="314" t="s">
        <v>52</v>
      </c>
      <c r="AE20" s="314">
        <v>12.720441247826415</v>
      </c>
      <c r="AF20" s="314">
        <v>9.024461794751264</v>
      </c>
      <c r="AG20" s="314">
        <v>98.83518977144367</v>
      </c>
      <c r="AH20" s="314" t="s">
        <v>51</v>
      </c>
      <c r="AI20" s="314" t="s">
        <v>52</v>
      </c>
      <c r="AJ20" s="314" t="s">
        <v>51</v>
      </c>
      <c r="AK20" s="314">
        <v>0.17599380665709105</v>
      </c>
      <c r="AL20" s="314">
        <v>0.06844203592220208</v>
      </c>
      <c r="AM20" s="314">
        <v>1.1648102285563446</v>
      </c>
      <c r="AN20" s="314">
        <v>100</v>
      </c>
      <c r="AO20" s="169"/>
      <c r="AP20" s="169"/>
    </row>
    <row r="21" spans="1:42" ht="12.75">
      <c r="A21" s="94" t="s">
        <v>9</v>
      </c>
      <c r="B21" s="314">
        <v>2.4146489406641143</v>
      </c>
      <c r="C21" s="314">
        <v>1.731886136752192</v>
      </c>
      <c r="D21" s="314">
        <v>0.6161517986522221</v>
      </c>
      <c r="E21" s="314">
        <v>1.69907582061819</v>
      </c>
      <c r="F21" s="314" t="s">
        <v>52</v>
      </c>
      <c r="G21" s="314">
        <v>0.08326375657462462</v>
      </c>
      <c r="H21" s="314" t="s">
        <v>53</v>
      </c>
      <c r="I21" s="314">
        <v>0.7993320631163963</v>
      </c>
      <c r="J21" s="314">
        <v>3.3305502629849846</v>
      </c>
      <c r="K21" s="314">
        <v>8.199513065826979</v>
      </c>
      <c r="L21" s="314">
        <v>0.1332220105193994</v>
      </c>
      <c r="M21" s="314">
        <v>0.08326375657462462</v>
      </c>
      <c r="N21" s="314">
        <v>1.1323870894148949</v>
      </c>
      <c r="O21" s="314">
        <v>0.3497077776134234</v>
      </c>
      <c r="P21" s="314">
        <v>0.865943068376096</v>
      </c>
      <c r="Q21" s="314">
        <v>0.4829297881328228</v>
      </c>
      <c r="R21" s="314">
        <v>0.0666110052596997</v>
      </c>
      <c r="S21" s="314">
        <v>0.0666110052596997</v>
      </c>
      <c r="T21" s="314" t="s">
        <v>51</v>
      </c>
      <c r="U21" s="314">
        <v>2.747703966962612</v>
      </c>
      <c r="V21" s="314">
        <v>1.8984136499014412</v>
      </c>
      <c r="W21" s="314">
        <v>13.955005601907086</v>
      </c>
      <c r="X21" s="314">
        <v>0.3330550262984985</v>
      </c>
      <c r="Y21" s="314">
        <v>0.1332220105193994</v>
      </c>
      <c r="Z21" s="314">
        <v>0.0666110052596997</v>
      </c>
      <c r="AA21" s="314">
        <v>1.1656925920447447</v>
      </c>
      <c r="AB21" s="314">
        <v>12.356341475674295</v>
      </c>
      <c r="AC21" s="314">
        <v>1.6486223801775675</v>
      </c>
      <c r="AD21" s="314">
        <v>0.1332220105193994</v>
      </c>
      <c r="AE21" s="314">
        <v>25.245570993426185</v>
      </c>
      <c r="AF21" s="314">
        <v>14.970208289006193</v>
      </c>
      <c r="AG21" s="314">
        <v>96.75872460198227</v>
      </c>
      <c r="AH21" s="314" t="s">
        <v>51</v>
      </c>
      <c r="AI21" s="314">
        <v>0.11656925920447447</v>
      </c>
      <c r="AJ21" s="314" t="s">
        <v>51</v>
      </c>
      <c r="AK21" s="314">
        <v>0.0666110052596997</v>
      </c>
      <c r="AL21" s="314" t="s">
        <v>52</v>
      </c>
      <c r="AM21" s="314">
        <v>3.2412753980177422</v>
      </c>
      <c r="AN21" s="314">
        <v>100</v>
      </c>
      <c r="AO21" s="169"/>
      <c r="AP21" s="169"/>
    </row>
    <row r="22" spans="1:42" ht="12.75">
      <c r="A22" s="94" t="s">
        <v>11</v>
      </c>
      <c r="B22" s="314">
        <v>1.14191969158916</v>
      </c>
      <c r="C22" s="314">
        <v>1.9209863970658765</v>
      </c>
      <c r="D22" s="314">
        <v>0.43755801266500527</v>
      </c>
      <c r="E22" s="314">
        <v>0.9217402987283088</v>
      </c>
      <c r="F22" s="314" t="s">
        <v>52</v>
      </c>
      <c r="G22" s="314">
        <v>0.07470502655256187</v>
      </c>
      <c r="H22" s="314">
        <v>2.2411507965768562</v>
      </c>
      <c r="I22" s="314" t="s">
        <v>53</v>
      </c>
      <c r="J22" s="314">
        <v>3.030889648703939</v>
      </c>
      <c r="K22" s="314">
        <v>7.693675359934618</v>
      </c>
      <c r="L22" s="314">
        <v>0.1707543464058557</v>
      </c>
      <c r="M22" s="314">
        <v>0.2241150796576856</v>
      </c>
      <c r="N22" s="314">
        <v>0.4589023059657372</v>
      </c>
      <c r="O22" s="314">
        <v>0.43755801266500527</v>
      </c>
      <c r="P22" s="314">
        <v>0.8430995853789126</v>
      </c>
      <c r="Q22" s="314">
        <v>0.8110831454278147</v>
      </c>
      <c r="R22" s="314">
        <v>0.0640328799021959</v>
      </c>
      <c r="S22" s="314">
        <v>0.0640328799021959</v>
      </c>
      <c r="T22" s="314" t="s">
        <v>51</v>
      </c>
      <c r="U22" s="314">
        <v>2.1024128901220984</v>
      </c>
      <c r="V22" s="314">
        <v>0.4802465992664691</v>
      </c>
      <c r="W22" s="314">
        <v>3.2016439951097944</v>
      </c>
      <c r="X22" s="314">
        <v>0.08537717320292786</v>
      </c>
      <c r="Y22" s="314">
        <v>0.1280657598043918</v>
      </c>
      <c r="Z22" s="314" t="s">
        <v>52</v>
      </c>
      <c r="AA22" s="314">
        <v>0.9818374918336703</v>
      </c>
      <c r="AB22" s="314">
        <v>31.568209791782575</v>
      </c>
      <c r="AC22" s="314">
        <v>1.2913297446942837</v>
      </c>
      <c r="AD22" s="314" t="s">
        <v>52</v>
      </c>
      <c r="AE22" s="314">
        <v>17.779796319509725</v>
      </c>
      <c r="AF22" s="314">
        <v>7.1793738237637</v>
      </c>
      <c r="AG22" s="314">
        <v>85.3878577894632</v>
      </c>
      <c r="AH22" s="314" t="s">
        <v>51</v>
      </c>
      <c r="AI22" s="314">
        <v>5.880352804351656</v>
      </c>
      <c r="AJ22" s="314" t="s">
        <v>51</v>
      </c>
      <c r="AK22" s="314">
        <v>0.5869680657701289</v>
      </c>
      <c r="AL22" s="314" t="s">
        <v>52</v>
      </c>
      <c r="AM22" s="314">
        <v>14.612142210536804</v>
      </c>
      <c r="AN22" s="314">
        <v>100</v>
      </c>
      <c r="AO22" s="169"/>
      <c r="AP22" s="169"/>
    </row>
    <row r="23" spans="1:42" ht="12.75">
      <c r="A23" s="94" t="s">
        <v>12</v>
      </c>
      <c r="B23" s="314">
        <v>1.6280571373798414</v>
      </c>
      <c r="C23" s="314">
        <v>0.8195769620500272</v>
      </c>
      <c r="D23" s="314">
        <v>26.39449984164981</v>
      </c>
      <c r="E23" s="314">
        <v>10.026017150767101</v>
      </c>
      <c r="F23" s="314">
        <v>0.06816597556702353</v>
      </c>
      <c r="G23" s="314">
        <v>0.06499546507553407</v>
      </c>
      <c r="H23" s="314">
        <v>0.37412023799575705</v>
      </c>
      <c r="I23" s="314">
        <v>0.2425440525989442</v>
      </c>
      <c r="J23" s="314" t="s">
        <v>53</v>
      </c>
      <c r="K23" s="314">
        <v>9.16961636737538</v>
      </c>
      <c r="L23" s="314">
        <v>0.095115314744684</v>
      </c>
      <c r="M23" s="314">
        <v>0.09987108048191821</v>
      </c>
      <c r="N23" s="314">
        <v>0.07926276228723667</v>
      </c>
      <c r="O23" s="314">
        <v>0.7101943500936405</v>
      </c>
      <c r="P23" s="314">
        <v>1.605863563939415</v>
      </c>
      <c r="Q23" s="314">
        <v>0.7751898151691746</v>
      </c>
      <c r="R23" s="314">
        <v>0.071336486058513</v>
      </c>
      <c r="S23" s="314">
        <v>0.3820465142244807</v>
      </c>
      <c r="T23" s="314" t="s">
        <v>51</v>
      </c>
      <c r="U23" s="314">
        <v>1.3030798120021707</v>
      </c>
      <c r="V23" s="314">
        <v>0.6670044076222832</v>
      </c>
      <c r="W23" s="314">
        <v>0.2758344127595836</v>
      </c>
      <c r="X23" s="314">
        <v>0.14901399310000493</v>
      </c>
      <c r="Y23" s="314">
        <v>1.3046650672479156</v>
      </c>
      <c r="Z23" s="314" t="s">
        <v>52</v>
      </c>
      <c r="AA23" s="314">
        <v>2.9866208829830776</v>
      </c>
      <c r="AB23" s="314">
        <v>0.6150790353489566</v>
      </c>
      <c r="AC23" s="314">
        <v>7.4348471025428</v>
      </c>
      <c r="AD23" s="314">
        <v>0.05865444409255513</v>
      </c>
      <c r="AE23" s="314">
        <v>20.108962792271942</v>
      </c>
      <c r="AF23" s="314">
        <v>11.18803524263982</v>
      </c>
      <c r="AG23" s="314">
        <v>98.70461129105256</v>
      </c>
      <c r="AH23" s="314" t="s">
        <v>51</v>
      </c>
      <c r="AI23" s="314" t="s">
        <v>52</v>
      </c>
      <c r="AJ23" s="314" t="s">
        <v>51</v>
      </c>
      <c r="AK23" s="314">
        <v>0.1379172063797918</v>
      </c>
      <c r="AL23" s="314" t="s">
        <v>52</v>
      </c>
      <c r="AM23" s="314">
        <v>1.2953887089474359</v>
      </c>
      <c r="AN23" s="314">
        <v>100</v>
      </c>
      <c r="AO23" s="169"/>
      <c r="AP23" s="169"/>
    </row>
    <row r="24" spans="1:42" ht="12.75">
      <c r="A24" s="94" t="s">
        <v>13</v>
      </c>
      <c r="B24" s="314">
        <v>2.0485545754646837</v>
      </c>
      <c r="C24" s="314">
        <v>18.498867978449717</v>
      </c>
      <c r="D24" s="314">
        <v>0.7149815607231962</v>
      </c>
      <c r="E24" s="314">
        <v>1.2605031681526926</v>
      </c>
      <c r="F24" s="314">
        <v>0.0773239317522864</v>
      </c>
      <c r="G24" s="314">
        <v>0.30294033535827275</v>
      </c>
      <c r="H24" s="314">
        <v>1.5475378669875401</v>
      </c>
      <c r="I24" s="314">
        <v>0.44805511138653625</v>
      </c>
      <c r="J24" s="314">
        <v>7.327766573456401</v>
      </c>
      <c r="K24" s="314" t="s">
        <v>53</v>
      </c>
      <c r="L24" s="314">
        <v>0.416278153132172</v>
      </c>
      <c r="M24" s="314">
        <v>1.7371403845719138</v>
      </c>
      <c r="N24" s="314">
        <v>0.10910089000665069</v>
      </c>
      <c r="O24" s="314">
        <v>0.49466131682627057</v>
      </c>
      <c r="P24" s="314">
        <v>1.6852380194231187</v>
      </c>
      <c r="Q24" s="314">
        <v>0.47135821410640344</v>
      </c>
      <c r="R24" s="314">
        <v>0.0646131484505407</v>
      </c>
      <c r="S24" s="314">
        <v>0.2542156660349142</v>
      </c>
      <c r="T24" s="314" t="s">
        <v>51</v>
      </c>
      <c r="U24" s="314">
        <v>17.53452556475821</v>
      </c>
      <c r="V24" s="314">
        <v>1.7511019696970478</v>
      </c>
      <c r="W24" s="314">
        <v>0.8007793480099797</v>
      </c>
      <c r="X24" s="314">
        <v>0.49677978070989487</v>
      </c>
      <c r="Y24" s="314">
        <v>0.3283619019617642</v>
      </c>
      <c r="Z24" s="314">
        <v>0.23514949108229566</v>
      </c>
      <c r="AA24" s="314">
        <v>1.9383944535162208</v>
      </c>
      <c r="AB24" s="314">
        <v>1.419370802028271</v>
      </c>
      <c r="AC24" s="314">
        <v>11.609182082261082</v>
      </c>
      <c r="AD24" s="314">
        <v>0.4141596892485477</v>
      </c>
      <c r="AE24" s="314">
        <v>14.432035207190442</v>
      </c>
      <c r="AF24" s="314">
        <v>9.444697024825166</v>
      </c>
      <c r="AG24" s="314">
        <v>97.86367420957222</v>
      </c>
      <c r="AH24" s="314" t="s">
        <v>51</v>
      </c>
      <c r="AI24" s="314" t="s">
        <v>52</v>
      </c>
      <c r="AJ24" s="314" t="s">
        <v>51</v>
      </c>
      <c r="AK24" s="314">
        <v>0.20760946059517993</v>
      </c>
      <c r="AL24" s="314" t="s">
        <v>52</v>
      </c>
      <c r="AM24" s="314">
        <v>2.1363257904277786</v>
      </c>
      <c r="AN24" s="314">
        <v>100</v>
      </c>
      <c r="AO24" s="169"/>
      <c r="AP24" s="169"/>
    </row>
    <row r="25" spans="1:42" ht="12.75">
      <c r="A25" s="94" t="s">
        <v>14</v>
      </c>
      <c r="B25" s="314">
        <v>0.17253373299047334</v>
      </c>
      <c r="C25" s="314">
        <v>0.8772901677481694</v>
      </c>
      <c r="D25" s="314">
        <v>1.2720707432348457</v>
      </c>
      <c r="E25" s="314">
        <v>0.4543574504368512</v>
      </c>
      <c r="F25" s="314" t="s">
        <v>52</v>
      </c>
      <c r="G25" s="314">
        <v>0.4415693844332453</v>
      </c>
      <c r="H25" s="314">
        <v>0.21639824137788177</v>
      </c>
      <c r="I25" s="314">
        <v>0.16960943243131277</v>
      </c>
      <c r="J25" s="314">
        <v>5.632202876943248</v>
      </c>
      <c r="K25" s="314">
        <v>16.455535708078482</v>
      </c>
      <c r="L25" s="314" t="s">
        <v>53</v>
      </c>
      <c r="M25" s="314">
        <v>0.48543389282065375</v>
      </c>
      <c r="N25" s="314" t="s">
        <v>52</v>
      </c>
      <c r="O25" s="314">
        <v>0.15206362907634938</v>
      </c>
      <c r="P25" s="314">
        <v>13.267551636911481</v>
      </c>
      <c r="Q25" s="314">
        <v>0.06433461230153242</v>
      </c>
      <c r="R25" s="314" t="s">
        <v>52</v>
      </c>
      <c r="S25" s="314">
        <v>0.05556171062405073</v>
      </c>
      <c r="T25" s="314" t="s">
        <v>51</v>
      </c>
      <c r="U25" s="314">
        <v>1.9592813746375786</v>
      </c>
      <c r="V25" s="314" t="s">
        <v>52</v>
      </c>
      <c r="W25" s="314">
        <v>0.07310751397901412</v>
      </c>
      <c r="X25" s="314">
        <v>0.06433461230153242</v>
      </c>
      <c r="Y25" s="314">
        <v>0.0818804156564958</v>
      </c>
      <c r="Z25" s="314">
        <v>1.114158513040175</v>
      </c>
      <c r="AA25" s="314">
        <v>0.538071302885544</v>
      </c>
      <c r="AB25" s="314">
        <v>0.7047564347576961</v>
      </c>
      <c r="AC25" s="314">
        <v>1.041050999061161</v>
      </c>
      <c r="AD25" s="314">
        <v>2.558762989265494</v>
      </c>
      <c r="AE25" s="314">
        <v>36.92221885996129</v>
      </c>
      <c r="AF25" s="314">
        <v>5.799252155853563</v>
      </c>
      <c r="AG25" s="314">
        <v>90.60847999751805</v>
      </c>
      <c r="AH25" s="314" t="s">
        <v>51</v>
      </c>
      <c r="AI25" s="314" t="s">
        <v>52</v>
      </c>
      <c r="AJ25" s="314" t="s">
        <v>51</v>
      </c>
      <c r="AK25" s="314">
        <v>0.6374975218970031</v>
      </c>
      <c r="AL25" s="314" t="s">
        <v>52</v>
      </c>
      <c r="AM25" s="314">
        <v>9.391520002481947</v>
      </c>
      <c r="AN25" s="314">
        <v>100</v>
      </c>
      <c r="AO25" s="169"/>
      <c r="AP25" s="169"/>
    </row>
    <row r="26" spans="1:42" ht="12.75">
      <c r="A26" s="94" t="s">
        <v>15</v>
      </c>
      <c r="B26" s="314">
        <v>0.5802214689516991</v>
      </c>
      <c r="C26" s="314">
        <v>17.17620149932189</v>
      </c>
      <c r="D26" s="314">
        <v>1.27154917663883</v>
      </c>
      <c r="E26" s="314">
        <v>1.4797821120668888</v>
      </c>
      <c r="F26" s="314" t="s">
        <v>52</v>
      </c>
      <c r="G26" s="314">
        <v>0.506150643128078</v>
      </c>
      <c r="H26" s="314">
        <v>2.049292847786852</v>
      </c>
      <c r="I26" s="314">
        <v>1.4196908282860723</v>
      </c>
      <c r="J26" s="314">
        <v>7.209560380165795</v>
      </c>
      <c r="K26" s="314">
        <v>27.310523708017552</v>
      </c>
      <c r="L26" s="314">
        <v>0.18517706455905292</v>
      </c>
      <c r="M26" s="314" t="s">
        <v>53</v>
      </c>
      <c r="N26" s="314">
        <v>0.09876110109816155</v>
      </c>
      <c r="O26" s="314">
        <v>0.2592478903826741</v>
      </c>
      <c r="P26" s="314">
        <v>2.0863282606986626</v>
      </c>
      <c r="Q26" s="314">
        <v>1.024646423893426</v>
      </c>
      <c r="R26" s="314" t="s">
        <v>52</v>
      </c>
      <c r="S26" s="314">
        <v>0.14814165164724233</v>
      </c>
      <c r="T26" s="314" t="s">
        <v>51</v>
      </c>
      <c r="U26" s="314">
        <v>3.2220809233275207</v>
      </c>
      <c r="V26" s="314">
        <v>0.4241326844926569</v>
      </c>
      <c r="W26" s="314">
        <v>0.5308409184026184</v>
      </c>
      <c r="X26" s="314">
        <v>0.7777436711480222</v>
      </c>
      <c r="Y26" s="314">
        <v>0.1975222021963231</v>
      </c>
      <c r="Z26" s="314">
        <v>1.0863721120797771</v>
      </c>
      <c r="AA26" s="314">
        <v>0.9011950475207243</v>
      </c>
      <c r="AB26" s="314">
        <v>1.395000553011532</v>
      </c>
      <c r="AC26" s="314">
        <v>2.5060629403658496</v>
      </c>
      <c r="AD26" s="314">
        <v>0.12345137637270194</v>
      </c>
      <c r="AE26" s="314">
        <v>12.666111215839221</v>
      </c>
      <c r="AF26" s="314">
        <v>8.774447802496987</v>
      </c>
      <c r="AG26" s="314">
        <v>95.48430732972042</v>
      </c>
      <c r="AH26" s="314" t="s">
        <v>51</v>
      </c>
      <c r="AI26" s="314" t="s">
        <v>52</v>
      </c>
      <c r="AJ26" s="314" t="s">
        <v>51</v>
      </c>
      <c r="AK26" s="314">
        <v>0.3333187162062953</v>
      </c>
      <c r="AL26" s="314">
        <v>0.14814165164724233</v>
      </c>
      <c r="AM26" s="314">
        <v>4.515692670279581</v>
      </c>
      <c r="AN26" s="314">
        <v>100</v>
      </c>
      <c r="AO26" s="169"/>
      <c r="AP26" s="169"/>
    </row>
    <row r="27" spans="1:42" ht="12.75">
      <c r="A27" s="94" t="s">
        <v>16</v>
      </c>
      <c r="B27" s="314">
        <v>1.0193826878586616</v>
      </c>
      <c r="C27" s="314">
        <v>0.661221202935348</v>
      </c>
      <c r="D27" s="314">
        <v>0.1377544172781975</v>
      </c>
      <c r="E27" s="314">
        <v>1.493999831217655</v>
      </c>
      <c r="F27" s="314" t="s">
        <v>52</v>
      </c>
      <c r="G27" s="314">
        <v>0.1377544172781975</v>
      </c>
      <c r="H27" s="314">
        <v>48.131393397002206</v>
      </c>
      <c r="I27" s="314">
        <v>0.5785685525684297</v>
      </c>
      <c r="J27" s="314">
        <v>0.9918318044030221</v>
      </c>
      <c r="K27" s="314">
        <v>2.4508122245134456</v>
      </c>
      <c r="L27" s="314" t="s">
        <v>52</v>
      </c>
      <c r="M27" s="314">
        <v>1.708154774249649</v>
      </c>
      <c r="N27" s="314" t="s">
        <v>53</v>
      </c>
      <c r="O27" s="314">
        <v>0.165305300733837</v>
      </c>
      <c r="P27" s="314">
        <v>0.1928561841894765</v>
      </c>
      <c r="Q27" s="314">
        <v>0.49591590220151105</v>
      </c>
      <c r="R27" s="314" t="s">
        <v>52</v>
      </c>
      <c r="S27" s="314" t="s">
        <v>52</v>
      </c>
      <c r="T27" s="314" t="s">
        <v>51</v>
      </c>
      <c r="U27" s="314">
        <v>2.1765197929955207</v>
      </c>
      <c r="V27" s="314">
        <v>0.385712368378953</v>
      </c>
      <c r="W27" s="314">
        <v>7.356085882655747</v>
      </c>
      <c r="X27" s="314">
        <v>0.1377544172781975</v>
      </c>
      <c r="Y27" s="314" t="s">
        <v>52</v>
      </c>
      <c r="Z27" s="314">
        <v>0.055101766911279</v>
      </c>
      <c r="AA27" s="314">
        <v>0.3030597180120345</v>
      </c>
      <c r="AB27" s="314">
        <v>10.166275995130977</v>
      </c>
      <c r="AC27" s="314">
        <v>0.5785685525684297</v>
      </c>
      <c r="AD27" s="314" t="s">
        <v>52</v>
      </c>
      <c r="AE27" s="314">
        <v>9.36730037491743</v>
      </c>
      <c r="AF27" s="314">
        <v>11.08733302686091</v>
      </c>
      <c r="AG27" s="314">
        <v>99.86131524250604</v>
      </c>
      <c r="AH27" s="314" t="s">
        <v>51</v>
      </c>
      <c r="AI27" s="314">
        <v>0.055101766911279</v>
      </c>
      <c r="AJ27" s="314" t="s">
        <v>51</v>
      </c>
      <c r="AK27" s="314">
        <v>0.1377544172781975</v>
      </c>
      <c r="AL27" s="314" t="s">
        <v>52</v>
      </c>
      <c r="AM27" s="314">
        <v>0.13868475749396775</v>
      </c>
      <c r="AN27" s="314">
        <v>100</v>
      </c>
      <c r="AO27" s="169"/>
      <c r="AP27" s="169"/>
    </row>
    <row r="28" spans="1:42" ht="12.75">
      <c r="A28" s="94" t="s">
        <v>19</v>
      </c>
      <c r="B28" s="314">
        <v>1.040440280176781</v>
      </c>
      <c r="C28" s="314">
        <v>0.3396255836846487</v>
      </c>
      <c r="D28" s="314">
        <v>0.3018894077196877</v>
      </c>
      <c r="E28" s="314">
        <v>1.3059289318774534</v>
      </c>
      <c r="F28" s="314" t="s">
        <v>52</v>
      </c>
      <c r="G28" s="314">
        <v>0.25876234947401805</v>
      </c>
      <c r="H28" s="314">
        <v>0.23719882035118323</v>
      </c>
      <c r="I28" s="314">
        <v>0.16711735070196998</v>
      </c>
      <c r="J28" s="314">
        <v>2.1132258540378137</v>
      </c>
      <c r="K28" s="314">
        <v>1.929935856493718</v>
      </c>
      <c r="L28" s="314" t="s">
        <v>52</v>
      </c>
      <c r="M28" s="314">
        <v>0.6846420496500061</v>
      </c>
      <c r="N28" s="314" t="s">
        <v>52</v>
      </c>
      <c r="O28" s="314" t="s">
        <v>53</v>
      </c>
      <c r="P28" s="314">
        <v>0.18868087982480483</v>
      </c>
      <c r="Q28" s="314">
        <v>0.12938117473700902</v>
      </c>
      <c r="R28" s="314" t="s">
        <v>52</v>
      </c>
      <c r="S28" s="314" t="s">
        <v>52</v>
      </c>
      <c r="T28" s="314" t="s">
        <v>51</v>
      </c>
      <c r="U28" s="314">
        <v>0.6738602850885886</v>
      </c>
      <c r="V28" s="314">
        <v>0.9454686806250114</v>
      </c>
      <c r="W28" s="314">
        <v>0.10242676333346548</v>
      </c>
      <c r="X28" s="314">
        <v>0.10242676333346548</v>
      </c>
      <c r="Y28" s="314">
        <v>0.053908822807087094</v>
      </c>
      <c r="Z28" s="314">
        <v>0.09164499877204806</v>
      </c>
      <c r="AA28" s="314">
        <v>0.3989252887724445</v>
      </c>
      <c r="AB28" s="314">
        <v>0.5067429343866187</v>
      </c>
      <c r="AC28" s="314">
        <v>0.23180793807047448</v>
      </c>
      <c r="AD28" s="314" t="s">
        <v>52</v>
      </c>
      <c r="AE28" s="314">
        <v>82.2702544858956</v>
      </c>
      <c r="AF28" s="314">
        <v>5.493803682477414</v>
      </c>
      <c r="AG28" s="314">
        <v>99.63818065194053</v>
      </c>
      <c r="AH28" s="314" t="s">
        <v>51</v>
      </c>
      <c r="AI28" s="314" t="s">
        <v>52</v>
      </c>
      <c r="AJ28" s="314" t="s">
        <v>51</v>
      </c>
      <c r="AK28" s="314" t="s">
        <v>52</v>
      </c>
      <c r="AL28" s="314" t="s">
        <v>52</v>
      </c>
      <c r="AM28" s="314">
        <v>0.361819348059456</v>
      </c>
      <c r="AN28" s="314">
        <v>100</v>
      </c>
      <c r="AO28" s="169"/>
      <c r="AP28" s="169"/>
    </row>
    <row r="29" spans="1:42" ht="12.75">
      <c r="A29" s="94" t="s">
        <v>21</v>
      </c>
      <c r="B29" s="314">
        <v>0.7280406050412699</v>
      </c>
      <c r="C29" s="314">
        <v>15.862960237997337</v>
      </c>
      <c r="D29" s="314">
        <v>4.139700139344696</v>
      </c>
      <c r="E29" s="314">
        <v>0.7490304941993438</v>
      </c>
      <c r="F29" s="314">
        <v>0.06597131696166847</v>
      </c>
      <c r="G29" s="314">
        <v>0.07068355388750193</v>
      </c>
      <c r="H29" s="314">
        <v>0.525414417230431</v>
      </c>
      <c r="I29" s="314">
        <v>0.40760849408459443</v>
      </c>
      <c r="J29" s="314">
        <v>11.801797380749905</v>
      </c>
      <c r="K29" s="314">
        <v>17.241117216326586</v>
      </c>
      <c r="L29" s="314">
        <v>0.21440678012542252</v>
      </c>
      <c r="M29" s="314">
        <v>0.09660085697958597</v>
      </c>
      <c r="N29" s="314">
        <v>0.06832743542458519</v>
      </c>
      <c r="O29" s="314">
        <v>0.5489756018595984</v>
      </c>
      <c r="P29" s="314" t="s">
        <v>53</v>
      </c>
      <c r="Q29" s="314">
        <v>0.3110076371050085</v>
      </c>
      <c r="R29" s="314" t="s">
        <v>52</v>
      </c>
      <c r="S29" s="314">
        <v>0.14843546316375406</v>
      </c>
      <c r="T29" s="314" t="s">
        <v>51</v>
      </c>
      <c r="U29" s="314">
        <v>1.507915816266708</v>
      </c>
      <c r="V29" s="314">
        <v>0.1694510172476749</v>
      </c>
      <c r="W29" s="314">
        <v>0.2662413863095906</v>
      </c>
      <c r="X29" s="314">
        <v>0.12723039699750346</v>
      </c>
      <c r="Y29" s="314">
        <v>0.5065654695270972</v>
      </c>
      <c r="Z29" s="314">
        <v>0.05183460618416808</v>
      </c>
      <c r="AA29" s="314">
        <v>8.401918438761061</v>
      </c>
      <c r="AB29" s="314">
        <v>0.7680946189108543</v>
      </c>
      <c r="AC29" s="314">
        <v>11.559117179069482</v>
      </c>
      <c r="AD29" s="314">
        <v>0.05419072464708482</v>
      </c>
      <c r="AE29" s="314">
        <v>13.21075622157411</v>
      </c>
      <c r="AF29" s="314">
        <v>8.3378110768197</v>
      </c>
      <c r="AG29" s="314">
        <v>97.96005353049966</v>
      </c>
      <c r="AH29" s="314" t="s">
        <v>51</v>
      </c>
      <c r="AI29" s="314" t="s">
        <v>52</v>
      </c>
      <c r="AJ29" s="314" t="s">
        <v>51</v>
      </c>
      <c r="AK29" s="314">
        <v>0.13665487084917038</v>
      </c>
      <c r="AL29" s="314">
        <v>0.2356118462916731</v>
      </c>
      <c r="AM29" s="314">
        <v>2.039946469500325</v>
      </c>
      <c r="AN29" s="314">
        <v>100</v>
      </c>
      <c r="AO29" s="169"/>
      <c r="AP29" s="169"/>
    </row>
    <row r="30" spans="1:42" ht="12.75">
      <c r="A30" s="94" t="s">
        <v>23</v>
      </c>
      <c r="B30" s="314">
        <v>5.627353353749179</v>
      </c>
      <c r="C30" s="314">
        <v>0.7256523238610659</v>
      </c>
      <c r="D30" s="314">
        <v>0.2686900390828458</v>
      </c>
      <c r="E30" s="314">
        <v>4.1040066017006875</v>
      </c>
      <c r="F30" s="314" t="s">
        <v>52</v>
      </c>
      <c r="G30" s="314" t="s">
        <v>52</v>
      </c>
      <c r="H30" s="314">
        <v>0.09460916869114289</v>
      </c>
      <c r="I30" s="314">
        <v>0.21192453786816004</v>
      </c>
      <c r="J30" s="314">
        <v>3.6102858772540123</v>
      </c>
      <c r="K30" s="314">
        <v>4.2263857785650485</v>
      </c>
      <c r="L30" s="314" t="s">
        <v>52</v>
      </c>
      <c r="M30" s="314">
        <v>0.09082480194349717</v>
      </c>
      <c r="N30" s="314" t="s">
        <v>52</v>
      </c>
      <c r="O30" s="314">
        <v>0.12299191929848576</v>
      </c>
      <c r="P30" s="314" t="s">
        <v>52</v>
      </c>
      <c r="Q30" s="314" t="s">
        <v>53</v>
      </c>
      <c r="R30" s="314">
        <v>2.009498742999875</v>
      </c>
      <c r="S30" s="314" t="s">
        <v>52</v>
      </c>
      <c r="T30" s="314" t="s">
        <v>51</v>
      </c>
      <c r="U30" s="314">
        <v>0.40681942537191446</v>
      </c>
      <c r="V30" s="314">
        <v>1.98895582862266</v>
      </c>
      <c r="W30" s="314">
        <v>0.11920755255084003</v>
      </c>
      <c r="X30" s="314">
        <v>0.06433423470997716</v>
      </c>
      <c r="Y30" s="314" t="s">
        <v>52</v>
      </c>
      <c r="Z30" s="314" t="s">
        <v>52</v>
      </c>
      <c r="AA30" s="314">
        <v>0.28004313932578295</v>
      </c>
      <c r="AB30" s="314">
        <v>0.33302427379282296</v>
      </c>
      <c r="AC30" s="314">
        <v>0.4881833104462973</v>
      </c>
      <c r="AD30" s="314" t="s">
        <v>52</v>
      </c>
      <c r="AE30" s="314">
        <v>8.44859876411906</v>
      </c>
      <c r="AF30" s="314">
        <v>64.35398046497461</v>
      </c>
      <c r="AG30" s="314">
        <v>97.7267448088338</v>
      </c>
      <c r="AH30" s="314" t="s">
        <v>51</v>
      </c>
      <c r="AI30" s="314" t="s">
        <v>52</v>
      </c>
      <c r="AJ30" s="314" t="s">
        <v>51</v>
      </c>
      <c r="AK30" s="314">
        <v>0.27625877257813725</v>
      </c>
      <c r="AL30" s="314" t="s">
        <v>52</v>
      </c>
      <c r="AM30" s="314">
        <v>2.2732551911661996</v>
      </c>
      <c r="AN30" s="314">
        <v>100</v>
      </c>
      <c r="AO30" s="169"/>
      <c r="AP30" s="169"/>
    </row>
    <row r="31" spans="1:42" ht="12.75">
      <c r="A31" s="94" t="s">
        <v>25</v>
      </c>
      <c r="B31" s="314">
        <v>5.430258938857303</v>
      </c>
      <c r="C31" s="314">
        <v>0.3819368727330256</v>
      </c>
      <c r="D31" s="314">
        <v>0.05109813036564289</v>
      </c>
      <c r="E31" s="314">
        <v>0.33190849859532484</v>
      </c>
      <c r="F31" s="314" t="s">
        <v>52</v>
      </c>
      <c r="G31" s="314" t="s">
        <v>52</v>
      </c>
      <c r="H31" s="314" t="s">
        <v>52</v>
      </c>
      <c r="I31" s="314" t="s">
        <v>52</v>
      </c>
      <c r="J31" s="314">
        <v>1.9850324542042965</v>
      </c>
      <c r="K31" s="314">
        <v>4.4497529778957645</v>
      </c>
      <c r="L31" s="314" t="s">
        <v>52</v>
      </c>
      <c r="M31" s="314" t="s">
        <v>52</v>
      </c>
      <c r="N31" s="314" t="s">
        <v>52</v>
      </c>
      <c r="O31" s="314" t="s">
        <v>52</v>
      </c>
      <c r="P31" s="314" t="s">
        <v>52</v>
      </c>
      <c r="Q31" s="314">
        <v>20.170770444335982</v>
      </c>
      <c r="R31" s="314" t="s">
        <v>53</v>
      </c>
      <c r="S31" s="314" t="s">
        <v>52</v>
      </c>
      <c r="T31" s="314" t="s">
        <v>51</v>
      </c>
      <c r="U31" s="314">
        <v>0.2468299517662411</v>
      </c>
      <c r="V31" s="314" t="s">
        <v>52</v>
      </c>
      <c r="W31" s="314" t="s">
        <v>52</v>
      </c>
      <c r="X31" s="314" t="s">
        <v>52</v>
      </c>
      <c r="Y31" s="314" t="s">
        <v>52</v>
      </c>
      <c r="Z31" s="314" t="s">
        <v>52</v>
      </c>
      <c r="AA31" s="314">
        <v>0.07967844057015502</v>
      </c>
      <c r="AB31" s="314">
        <v>0.057160620409024254</v>
      </c>
      <c r="AC31" s="314">
        <v>0.16455330117749403</v>
      </c>
      <c r="AD31" s="314" t="s">
        <v>52</v>
      </c>
      <c r="AE31" s="314">
        <v>3.491128194981466</v>
      </c>
      <c r="AF31" s="314">
        <v>59.93042667081133</v>
      </c>
      <c r="AG31" s="314">
        <v>97.12266694010219</v>
      </c>
      <c r="AH31" s="314" t="s">
        <v>51</v>
      </c>
      <c r="AI31" s="314" t="s">
        <v>52</v>
      </c>
      <c r="AJ31" s="314" t="s">
        <v>51</v>
      </c>
      <c r="AK31" s="314">
        <v>0.5724722740964399</v>
      </c>
      <c r="AL31" s="314" t="s">
        <v>52</v>
      </c>
      <c r="AM31" s="314">
        <v>2.8773330598977944</v>
      </c>
      <c r="AN31" s="314">
        <v>100</v>
      </c>
      <c r="AO31" s="169"/>
      <c r="AP31" s="169"/>
    </row>
    <row r="32" spans="1:42" ht="12.75">
      <c r="A32" s="94" t="s">
        <v>26</v>
      </c>
      <c r="B32" s="314">
        <v>0.24693494940524335</v>
      </c>
      <c r="C32" s="314">
        <v>6.9791614647692475</v>
      </c>
      <c r="D32" s="314">
        <v>20.9764741231612</v>
      </c>
      <c r="E32" s="314">
        <v>0.3788362639973558</v>
      </c>
      <c r="F32" s="314" t="s">
        <v>52</v>
      </c>
      <c r="G32" s="314" t="s">
        <v>52</v>
      </c>
      <c r="H32" s="314">
        <v>0.05198630513794597</v>
      </c>
      <c r="I32" s="314" t="s">
        <v>52</v>
      </c>
      <c r="J32" s="314">
        <v>20.15768981723855</v>
      </c>
      <c r="K32" s="314">
        <v>33.29301060558547</v>
      </c>
      <c r="L32" s="314" t="s">
        <v>52</v>
      </c>
      <c r="M32" s="314" t="s">
        <v>52</v>
      </c>
      <c r="N32" s="314" t="s">
        <v>52</v>
      </c>
      <c r="O32" s="314">
        <v>0.12996576284486494</v>
      </c>
      <c r="P32" s="314">
        <v>0.5328596276639462</v>
      </c>
      <c r="Q32" s="314">
        <v>0.05198630513794597</v>
      </c>
      <c r="R32" s="314" t="s">
        <v>52</v>
      </c>
      <c r="S32" s="314" t="s">
        <v>53</v>
      </c>
      <c r="T32" s="314" t="s">
        <v>51</v>
      </c>
      <c r="U32" s="314">
        <v>0.7538014245002166</v>
      </c>
      <c r="V32" s="314" t="s">
        <v>52</v>
      </c>
      <c r="W32" s="314" t="s">
        <v>52</v>
      </c>
      <c r="X32" s="314" t="s">
        <v>52</v>
      </c>
      <c r="Y32" s="314">
        <v>0.5458562039484327</v>
      </c>
      <c r="Z32" s="314" t="s">
        <v>52</v>
      </c>
      <c r="AA32" s="314">
        <v>0.1819520679828109</v>
      </c>
      <c r="AB32" s="314">
        <v>0.07797945770691897</v>
      </c>
      <c r="AC32" s="314">
        <v>3.74301396993211</v>
      </c>
      <c r="AD32" s="314" t="s">
        <v>52</v>
      </c>
      <c r="AE32" s="314">
        <v>10.839144621261736</v>
      </c>
      <c r="AF32" s="314">
        <v>0.637515209008011</v>
      </c>
      <c r="AG32" s="314">
        <v>99.76012024726482</v>
      </c>
      <c r="AH32" s="314" t="s">
        <v>51</v>
      </c>
      <c r="AI32" s="314" t="s">
        <v>52</v>
      </c>
      <c r="AJ32" s="314" t="s">
        <v>51</v>
      </c>
      <c r="AK32" s="314" t="s">
        <v>52</v>
      </c>
      <c r="AL32" s="314" t="s">
        <v>52</v>
      </c>
      <c r="AM32" s="314">
        <v>0.23987975273518947</v>
      </c>
      <c r="AN32" s="314">
        <v>100</v>
      </c>
      <c r="AO32" s="169"/>
      <c r="AP32" s="169"/>
    </row>
    <row r="33" spans="1:42" ht="12.75">
      <c r="A33" s="94" t="s">
        <v>28</v>
      </c>
      <c r="B33" s="314">
        <v>1.571961970786061</v>
      </c>
      <c r="C33" s="314">
        <v>0.3283653894530883</v>
      </c>
      <c r="D33" s="314">
        <v>0.2550071641497388</v>
      </c>
      <c r="E33" s="314">
        <v>6.147606294707964</v>
      </c>
      <c r="F33" s="314">
        <v>0.5484400653631369</v>
      </c>
      <c r="G33" s="314" t="s">
        <v>52</v>
      </c>
      <c r="H33" s="314">
        <v>0.21658142708607955</v>
      </c>
      <c r="I33" s="314">
        <v>0.27247340826958394</v>
      </c>
      <c r="J33" s="314">
        <v>6.116678690769762</v>
      </c>
      <c r="K33" s="314">
        <v>4.820683377077254</v>
      </c>
      <c r="L33" s="314" t="s">
        <v>52</v>
      </c>
      <c r="M33" s="314" t="s">
        <v>52</v>
      </c>
      <c r="N33" s="314" t="s">
        <v>52</v>
      </c>
      <c r="O33" s="314">
        <v>0.0978109670711327</v>
      </c>
      <c r="P33" s="314">
        <v>0.9152311918798844</v>
      </c>
      <c r="Q33" s="314">
        <v>0.48556158653169446</v>
      </c>
      <c r="R33" s="314">
        <v>0.0698649764793805</v>
      </c>
      <c r="S33" s="314" t="s">
        <v>52</v>
      </c>
      <c r="T33" s="314" t="s">
        <v>53</v>
      </c>
      <c r="U33" s="314">
        <v>0.6707037742020527</v>
      </c>
      <c r="V33" s="314">
        <v>0.29343290121339805</v>
      </c>
      <c r="W33" s="314">
        <v>0.1851421876703583</v>
      </c>
      <c r="X33" s="314" t="s">
        <v>52</v>
      </c>
      <c r="Y33" s="314">
        <v>0.0698649764793805</v>
      </c>
      <c r="Z33" s="314" t="s">
        <v>52</v>
      </c>
      <c r="AA33" s="314">
        <v>12.404526573914007</v>
      </c>
      <c r="AB33" s="314">
        <v>0.426176356524221</v>
      </c>
      <c r="AC33" s="314">
        <v>0.6392645347863315</v>
      </c>
      <c r="AD33" s="314" t="s">
        <v>52</v>
      </c>
      <c r="AE33" s="314">
        <v>4.551703217631639</v>
      </c>
      <c r="AF33" s="314">
        <v>51.88491719642238</v>
      </c>
      <c r="AG33" s="314">
        <v>93.11871467907523</v>
      </c>
      <c r="AH33" s="314" t="s">
        <v>51</v>
      </c>
      <c r="AI33" s="314" t="s">
        <v>52</v>
      </c>
      <c r="AJ33" s="314" t="s">
        <v>51</v>
      </c>
      <c r="AK33" s="314">
        <v>0.16418269472654415</v>
      </c>
      <c r="AL33" s="314" t="s">
        <v>52</v>
      </c>
      <c r="AM33" s="314">
        <v>6.881285320924782</v>
      </c>
      <c r="AN33" s="314">
        <v>100</v>
      </c>
      <c r="AO33" s="169"/>
      <c r="AP33" s="169"/>
    </row>
    <row r="34" spans="1:42" ht="12.75">
      <c r="A34" s="94" t="s">
        <v>29</v>
      </c>
      <c r="B34" s="314">
        <v>1.7949069449840025</v>
      </c>
      <c r="C34" s="314">
        <v>1.4729289923362672</v>
      </c>
      <c r="D34" s="314">
        <v>29.237520356847845</v>
      </c>
      <c r="E34" s="314" t="s">
        <v>51</v>
      </c>
      <c r="F34" s="314" t="s">
        <v>51</v>
      </c>
      <c r="G34" s="314">
        <v>0.10812692439662663</v>
      </c>
      <c r="H34" s="314">
        <v>1.7084054054667013</v>
      </c>
      <c r="I34" s="314">
        <v>0.5766769301153422</v>
      </c>
      <c r="J34" s="314">
        <v>4.699916980440038</v>
      </c>
      <c r="K34" s="314">
        <v>11.130803117064882</v>
      </c>
      <c r="L34" s="314">
        <v>0.13696077090239375</v>
      </c>
      <c r="M34" s="314">
        <v>0.09371000114374309</v>
      </c>
      <c r="N34" s="314">
        <v>0.07208461626441777</v>
      </c>
      <c r="O34" s="314">
        <v>0.44692462083939016</v>
      </c>
      <c r="P34" s="314">
        <v>0.8505984719201297</v>
      </c>
      <c r="Q34" s="314">
        <v>0.5766769301153422</v>
      </c>
      <c r="R34" s="314" t="s">
        <v>52</v>
      </c>
      <c r="S34" s="314">
        <v>0.05766769301153421</v>
      </c>
      <c r="T34" s="314" t="s">
        <v>51</v>
      </c>
      <c r="U34" s="314" t="s">
        <v>53</v>
      </c>
      <c r="V34" s="314">
        <v>2.878278146318944</v>
      </c>
      <c r="W34" s="314">
        <v>1.520985403179215</v>
      </c>
      <c r="X34" s="314">
        <v>0.07929307789085954</v>
      </c>
      <c r="Y34" s="314">
        <v>0.3964653894542977</v>
      </c>
      <c r="Z34" s="314" t="s">
        <v>52</v>
      </c>
      <c r="AA34" s="314">
        <v>2.097662333294557</v>
      </c>
      <c r="AB34" s="314">
        <v>1.7949069449840025</v>
      </c>
      <c r="AC34" s="314">
        <v>2.6166715703983647</v>
      </c>
      <c r="AD34" s="314">
        <v>0.22346231041969508</v>
      </c>
      <c r="AE34" s="314">
        <v>21.798387958359932</v>
      </c>
      <c r="AF34" s="314">
        <v>12.123203139432695</v>
      </c>
      <c r="AG34" s="314">
        <v>98.53647579933987</v>
      </c>
      <c r="AH34" s="314" t="s">
        <v>51</v>
      </c>
      <c r="AI34" s="314" t="s">
        <v>52</v>
      </c>
      <c r="AJ34" s="314" t="s">
        <v>51</v>
      </c>
      <c r="AK34" s="314" t="s">
        <v>51</v>
      </c>
      <c r="AL34" s="314" t="s">
        <v>52</v>
      </c>
      <c r="AM34" s="314">
        <v>1.4635242006601306</v>
      </c>
      <c r="AN34" s="314">
        <v>100</v>
      </c>
      <c r="AO34" s="169"/>
      <c r="AP34" s="169"/>
    </row>
    <row r="35" spans="1:42" ht="12.75">
      <c r="A35" s="94" t="s">
        <v>30</v>
      </c>
      <c r="B35" s="314">
        <v>48.914138317255656</v>
      </c>
      <c r="C35" s="314">
        <v>0.3284402572861291</v>
      </c>
      <c r="D35" s="314">
        <v>0.07038005513274194</v>
      </c>
      <c r="E35" s="314">
        <v>3.3975194773138475</v>
      </c>
      <c r="F35" s="314" t="s">
        <v>52</v>
      </c>
      <c r="G35" s="314">
        <v>0.07038005513274194</v>
      </c>
      <c r="H35" s="314">
        <v>0.3049802389085485</v>
      </c>
      <c r="I35" s="314">
        <v>0.1876801470206452</v>
      </c>
      <c r="J35" s="314">
        <v>1.5014411761651616</v>
      </c>
      <c r="K35" s="314">
        <v>1.5228296212167567</v>
      </c>
      <c r="L35" s="314">
        <v>0.07038005513274194</v>
      </c>
      <c r="M35" s="314" t="s">
        <v>52</v>
      </c>
      <c r="N35" s="314" t="s">
        <v>52</v>
      </c>
      <c r="O35" s="314">
        <v>0.3753602940412904</v>
      </c>
      <c r="P35" s="314">
        <v>0.11730009188790326</v>
      </c>
      <c r="Q35" s="314">
        <v>2.064481617227097</v>
      </c>
      <c r="R35" s="314">
        <v>0.7976406248377421</v>
      </c>
      <c r="S35" s="314" t="s">
        <v>52</v>
      </c>
      <c r="T35" s="314" t="s">
        <v>51</v>
      </c>
      <c r="U35" s="314">
        <v>0.23460018377580652</v>
      </c>
      <c r="V35" s="314" t="s">
        <v>53</v>
      </c>
      <c r="W35" s="314">
        <v>0.1876801470206452</v>
      </c>
      <c r="X35" s="314">
        <v>0.16422012864306454</v>
      </c>
      <c r="Y35" s="314" t="s">
        <v>52</v>
      </c>
      <c r="Z35" s="314" t="s">
        <v>52</v>
      </c>
      <c r="AA35" s="314">
        <v>0.0938400735103226</v>
      </c>
      <c r="AB35" s="314">
        <v>0.5630404410619355</v>
      </c>
      <c r="AC35" s="314">
        <v>0.4926603859291936</v>
      </c>
      <c r="AD35" s="314" t="s">
        <v>52</v>
      </c>
      <c r="AE35" s="314">
        <v>11.91768933581097</v>
      </c>
      <c r="AF35" s="314">
        <v>23.97836682643466</v>
      </c>
      <c r="AG35" s="314">
        <v>97.40196958750076</v>
      </c>
      <c r="AH35" s="314" t="s">
        <v>51</v>
      </c>
      <c r="AI35" s="314" t="s">
        <v>52</v>
      </c>
      <c r="AJ35" s="314" t="s">
        <v>51</v>
      </c>
      <c r="AK35" s="314" t="s">
        <v>52</v>
      </c>
      <c r="AL35" s="314" t="s">
        <v>52</v>
      </c>
      <c r="AM35" s="314">
        <v>2.5980304124992406</v>
      </c>
      <c r="AN35" s="314">
        <v>100</v>
      </c>
      <c r="AO35" s="169"/>
      <c r="AP35" s="169"/>
    </row>
    <row r="36" spans="1:42" ht="12.75">
      <c r="A36" s="94" t="s">
        <v>31</v>
      </c>
      <c r="B36" s="314">
        <v>10.480775968914369</v>
      </c>
      <c r="C36" s="314">
        <v>0.543883184922625</v>
      </c>
      <c r="D36" s="314">
        <v>0.12494613707681926</v>
      </c>
      <c r="E36" s="314">
        <v>1.4819254777159188</v>
      </c>
      <c r="F36" s="314">
        <v>0.06614795492302196</v>
      </c>
      <c r="G36" s="314">
        <v>1.9035911472291875</v>
      </c>
      <c r="H36" s="314">
        <v>17.720302146600662</v>
      </c>
      <c r="I36" s="314">
        <v>0.5585827304610743</v>
      </c>
      <c r="J36" s="314">
        <v>2.3813263772287905</v>
      </c>
      <c r="K36" s="314">
        <v>3.593714383270769</v>
      </c>
      <c r="L36" s="314" t="s">
        <v>52</v>
      </c>
      <c r="M36" s="314">
        <v>5.144840938457264</v>
      </c>
      <c r="N36" s="314">
        <v>0.24989227415363852</v>
      </c>
      <c r="O36" s="314">
        <v>0.6614795492302196</v>
      </c>
      <c r="P36" s="314">
        <v>0.5071343210765017</v>
      </c>
      <c r="Q36" s="314">
        <v>0.41893704784580577</v>
      </c>
      <c r="R36" s="314" t="s">
        <v>52</v>
      </c>
      <c r="S36" s="314" t="s">
        <v>52</v>
      </c>
      <c r="T36" s="314" t="s">
        <v>51</v>
      </c>
      <c r="U36" s="314">
        <v>2.418075241074914</v>
      </c>
      <c r="V36" s="314">
        <v>1.1957447079310206</v>
      </c>
      <c r="W36" s="314" t="s">
        <v>53</v>
      </c>
      <c r="X36" s="314">
        <v>7.452669587993807</v>
      </c>
      <c r="Y36" s="314">
        <v>0.06614795492302196</v>
      </c>
      <c r="Z36" s="314">
        <v>1.5067034176910556</v>
      </c>
      <c r="AA36" s="314">
        <v>0.6026813670764223</v>
      </c>
      <c r="AB36" s="314">
        <v>8.746229595377349</v>
      </c>
      <c r="AC36" s="314">
        <v>0.5732822759995236</v>
      </c>
      <c r="AD36" s="314" t="s">
        <v>52</v>
      </c>
      <c r="AE36" s="314">
        <v>20.557314435521377</v>
      </c>
      <c r="AF36" s="314">
        <v>9.300075966632262</v>
      </c>
      <c r="AG36" s="314">
        <v>98.28580328040431</v>
      </c>
      <c r="AH36" s="314" t="s">
        <v>51</v>
      </c>
      <c r="AI36" s="314" t="s">
        <v>52</v>
      </c>
      <c r="AJ36" s="314" t="s">
        <v>51</v>
      </c>
      <c r="AK36" s="314">
        <v>0.05144840938457264</v>
      </c>
      <c r="AL36" s="314" t="s">
        <v>52</v>
      </c>
      <c r="AM36" s="314">
        <v>1.7141967195956869</v>
      </c>
      <c r="AN36" s="314">
        <v>100</v>
      </c>
      <c r="AO36" s="169"/>
      <c r="AP36" s="169"/>
    </row>
    <row r="37" spans="1:42" ht="12.75">
      <c r="A37" s="94" t="s">
        <v>35</v>
      </c>
      <c r="B37" s="314">
        <v>0.42959957250418634</v>
      </c>
      <c r="C37" s="314">
        <v>4.235610242962971</v>
      </c>
      <c r="D37" s="314">
        <v>1.2784469205847475</v>
      </c>
      <c r="E37" s="314">
        <v>2.1464724845381538</v>
      </c>
      <c r="F37" s="314" t="s">
        <v>52</v>
      </c>
      <c r="G37" s="314">
        <v>0.7220378357148675</v>
      </c>
      <c r="H37" s="314">
        <v>2.114354522505544</v>
      </c>
      <c r="I37" s="314">
        <v>0.49171035407105673</v>
      </c>
      <c r="J37" s="314">
        <v>8.436714496166552</v>
      </c>
      <c r="K37" s="314">
        <v>35.94880694410347</v>
      </c>
      <c r="L37" s="314">
        <v>0.29502621244263405</v>
      </c>
      <c r="M37" s="314">
        <v>0.11386976620592892</v>
      </c>
      <c r="N37" s="314">
        <v>0.08022642619054082</v>
      </c>
      <c r="O37" s="314">
        <v>0.5408813894781624</v>
      </c>
      <c r="P37" s="314">
        <v>3.70076740169269</v>
      </c>
      <c r="Q37" s="314">
        <v>0.2665587708911518</v>
      </c>
      <c r="R37" s="314" t="s">
        <v>52</v>
      </c>
      <c r="S37" s="314" t="s">
        <v>52</v>
      </c>
      <c r="T37" s="314" t="s">
        <v>51</v>
      </c>
      <c r="U37" s="314">
        <v>2.184229151768273</v>
      </c>
      <c r="V37" s="314">
        <v>0.081192199946902</v>
      </c>
      <c r="W37" s="314">
        <v>0.5952283233491739</v>
      </c>
      <c r="X37" s="314" t="s">
        <v>53</v>
      </c>
      <c r="Y37" s="314">
        <v>0.41407187711246884</v>
      </c>
      <c r="Z37" s="314">
        <v>0.23809132933966956</v>
      </c>
      <c r="AA37" s="314">
        <v>2.0237762993871913</v>
      </c>
      <c r="AB37" s="314">
        <v>1.4596033668214525</v>
      </c>
      <c r="AC37" s="314">
        <v>1.2784469205847475</v>
      </c>
      <c r="AD37" s="314" t="s">
        <v>52</v>
      </c>
      <c r="AE37" s="314">
        <v>22.18390081630052</v>
      </c>
      <c r="AF37" s="314">
        <v>7.075269099622898</v>
      </c>
      <c r="AG37" s="314">
        <v>98.42805889663624</v>
      </c>
      <c r="AH37" s="314" t="s">
        <v>51</v>
      </c>
      <c r="AI37" s="314" t="s">
        <v>52</v>
      </c>
      <c r="AJ37" s="314" t="s">
        <v>51</v>
      </c>
      <c r="AK37" s="314">
        <v>0.10610591851007013</v>
      </c>
      <c r="AL37" s="314" t="s">
        <v>52</v>
      </c>
      <c r="AM37" s="314">
        <v>1.5719411033637651</v>
      </c>
      <c r="AN37" s="314">
        <v>100</v>
      </c>
      <c r="AO37" s="169"/>
      <c r="AP37" s="169"/>
    </row>
    <row r="38" spans="1:42" ht="12.75">
      <c r="A38" s="94" t="s">
        <v>36</v>
      </c>
      <c r="B38" s="314">
        <v>0.40344865158645127</v>
      </c>
      <c r="C38" s="314">
        <v>0.7800007264004725</v>
      </c>
      <c r="D38" s="314">
        <v>5.177591028692792</v>
      </c>
      <c r="E38" s="314">
        <v>2.579910467455398</v>
      </c>
      <c r="F38" s="314" t="s">
        <v>52</v>
      </c>
      <c r="G38" s="314">
        <v>2.4812092072566756</v>
      </c>
      <c r="H38" s="314">
        <v>0.3765520748140212</v>
      </c>
      <c r="I38" s="314">
        <v>0.20844846998633315</v>
      </c>
      <c r="J38" s="314">
        <v>17.563464632396848</v>
      </c>
      <c r="K38" s="314">
        <v>10.215532854759223</v>
      </c>
      <c r="L38" s="314">
        <v>0.06051729773796769</v>
      </c>
      <c r="M38" s="314">
        <v>0.12775873966904291</v>
      </c>
      <c r="N38" s="314" t="s">
        <v>52</v>
      </c>
      <c r="O38" s="314">
        <v>0.22189675837254821</v>
      </c>
      <c r="P38" s="314">
        <v>0.8741387451039778</v>
      </c>
      <c r="Q38" s="314">
        <v>0.18155189321390308</v>
      </c>
      <c r="R38" s="314" t="s">
        <v>52</v>
      </c>
      <c r="S38" s="314">
        <v>1.5868980295733752</v>
      </c>
      <c r="T38" s="314" t="s">
        <v>51</v>
      </c>
      <c r="U38" s="314">
        <v>1.896208662456321</v>
      </c>
      <c r="V38" s="314">
        <v>0.0974171293019192</v>
      </c>
      <c r="W38" s="314">
        <v>0.2891382003036234</v>
      </c>
      <c r="X38" s="314">
        <v>0.46396594932441904</v>
      </c>
      <c r="Y38" s="314" t="s">
        <v>53</v>
      </c>
      <c r="Z38" s="314">
        <v>0.06724144193107522</v>
      </c>
      <c r="AA38" s="314">
        <v>18.713293289418232</v>
      </c>
      <c r="AB38" s="314">
        <v>0.6522419867314295</v>
      </c>
      <c r="AC38" s="314">
        <v>7.766386543039188</v>
      </c>
      <c r="AD38" s="314" t="s">
        <v>52</v>
      </c>
      <c r="AE38" s="314">
        <v>19.015879778108072</v>
      </c>
      <c r="AF38" s="314">
        <v>6.071682665582445</v>
      </c>
      <c r="AG38" s="314">
        <v>97.9127200883744</v>
      </c>
      <c r="AH38" s="314" t="s">
        <v>51</v>
      </c>
      <c r="AI38" s="314" t="s">
        <v>52</v>
      </c>
      <c r="AJ38" s="314" t="s">
        <v>51</v>
      </c>
      <c r="AK38" s="314" t="s">
        <v>52</v>
      </c>
      <c r="AL38" s="314" t="s">
        <v>52</v>
      </c>
      <c r="AM38" s="314">
        <v>2.0872799116256067</v>
      </c>
      <c r="AN38" s="314">
        <v>100</v>
      </c>
      <c r="AO38" s="169"/>
      <c r="AP38" s="169"/>
    </row>
    <row r="39" spans="1:42" ht="12.75">
      <c r="A39" s="94" t="s">
        <v>207</v>
      </c>
      <c r="B39" s="314">
        <v>0.295381374230133</v>
      </c>
      <c r="C39" s="314">
        <v>5.427632751478694</v>
      </c>
      <c r="D39" s="314">
        <v>0.2473819009177364</v>
      </c>
      <c r="E39" s="314">
        <v>0.5061617731608484</v>
      </c>
      <c r="F39" s="314" t="s">
        <v>52</v>
      </c>
      <c r="G39" s="314">
        <v>68.75370711924134</v>
      </c>
      <c r="H39" s="314">
        <v>0.23999736656198306</v>
      </c>
      <c r="I39" s="314">
        <v>0.0886144122690399</v>
      </c>
      <c r="J39" s="314">
        <v>1.4732146039727885</v>
      </c>
      <c r="K39" s="314">
        <v>5.224011860502392</v>
      </c>
      <c r="L39" s="314" t="s">
        <v>52</v>
      </c>
      <c r="M39" s="314">
        <v>8.041757913415372</v>
      </c>
      <c r="N39" s="314" t="s">
        <v>52</v>
      </c>
      <c r="O39" s="314">
        <v>0.0590762748460266</v>
      </c>
      <c r="P39" s="314">
        <v>0.7569147714647159</v>
      </c>
      <c r="Q39" s="314">
        <v>0.07384534355753325</v>
      </c>
      <c r="R39" s="314" t="s">
        <v>52</v>
      </c>
      <c r="S39" s="314" t="s">
        <v>52</v>
      </c>
      <c r="T39" s="314" t="s">
        <v>51</v>
      </c>
      <c r="U39" s="314">
        <v>0.37291898496554293</v>
      </c>
      <c r="V39" s="314">
        <v>0.08561157257250934</v>
      </c>
      <c r="W39" s="314">
        <v>0.14030615275931319</v>
      </c>
      <c r="X39" s="314">
        <v>0.43937979416732287</v>
      </c>
      <c r="Y39" s="314">
        <v>0.0590762748460266</v>
      </c>
      <c r="Z39" s="314" t="s">
        <v>53</v>
      </c>
      <c r="AA39" s="314">
        <v>0.46522566441245955</v>
      </c>
      <c r="AB39" s="314">
        <v>0.11076801533629987</v>
      </c>
      <c r="AC39" s="314">
        <v>0.6092240843496494</v>
      </c>
      <c r="AD39" s="314" t="s">
        <v>52</v>
      </c>
      <c r="AE39" s="314">
        <v>4.120570170510356</v>
      </c>
      <c r="AF39" s="314">
        <v>1.9811776461388104</v>
      </c>
      <c r="AG39" s="314">
        <v>99.67164703947957</v>
      </c>
      <c r="AH39" s="314" t="s">
        <v>51</v>
      </c>
      <c r="AI39" s="314" t="s">
        <v>52</v>
      </c>
      <c r="AJ39" s="314" t="s">
        <v>51</v>
      </c>
      <c r="AK39" s="314">
        <v>0.07384534355753325</v>
      </c>
      <c r="AL39" s="314" t="s">
        <v>52</v>
      </c>
      <c r="AM39" s="314">
        <v>0.32835296052043816</v>
      </c>
      <c r="AN39" s="314">
        <v>100</v>
      </c>
      <c r="AO39" s="169"/>
      <c r="AP39" s="169"/>
    </row>
    <row r="40" spans="1:42" ht="12.75">
      <c r="A40" s="94" t="s">
        <v>39</v>
      </c>
      <c r="B40" s="314">
        <v>0.5203457425325866</v>
      </c>
      <c r="C40" s="314">
        <v>1.893257970907027</v>
      </c>
      <c r="D40" s="314">
        <v>3.546356368337475</v>
      </c>
      <c r="E40" s="314">
        <v>0.78463090035509</v>
      </c>
      <c r="F40" s="314">
        <v>0.308204785961609</v>
      </c>
      <c r="G40" s="314">
        <v>0.09606382939063138</v>
      </c>
      <c r="H40" s="314">
        <v>0.772513294682994</v>
      </c>
      <c r="I40" s="314">
        <v>0.4883244660690429</v>
      </c>
      <c r="J40" s="314">
        <v>15.630385573767313</v>
      </c>
      <c r="K40" s="314">
        <v>18.780001308945653</v>
      </c>
      <c r="L40" s="314">
        <v>0.1080718080644603</v>
      </c>
      <c r="M40" s="314">
        <v>0.2001329778971487</v>
      </c>
      <c r="N40" s="314">
        <v>0.12808510585417518</v>
      </c>
      <c r="O40" s="314">
        <v>0.7484973373353362</v>
      </c>
      <c r="P40" s="314">
        <v>2.017340417203259</v>
      </c>
      <c r="Q40" s="314">
        <v>0.41627659402606926</v>
      </c>
      <c r="R40" s="314">
        <v>0.060039893369144615</v>
      </c>
      <c r="S40" s="314">
        <v>0.09606382939063138</v>
      </c>
      <c r="T40" s="314" t="s">
        <v>51</v>
      </c>
      <c r="U40" s="314">
        <v>3.250159561049695</v>
      </c>
      <c r="V40" s="314">
        <v>0.18827911343407489</v>
      </c>
      <c r="W40" s="314">
        <v>0.7284840395456212</v>
      </c>
      <c r="X40" s="314">
        <v>0.3722473388886966</v>
      </c>
      <c r="Y40" s="314">
        <v>2.453630309019043</v>
      </c>
      <c r="Z40" s="314">
        <v>0.05203457425325866</v>
      </c>
      <c r="AA40" s="314" t="s">
        <v>53</v>
      </c>
      <c r="AB40" s="314">
        <v>1.3048670158894096</v>
      </c>
      <c r="AC40" s="314">
        <v>6.084042528073321</v>
      </c>
      <c r="AD40" s="314" t="s">
        <v>52</v>
      </c>
      <c r="AE40" s="314">
        <v>22.971263203034727</v>
      </c>
      <c r="AF40" s="314">
        <v>14.665445096977392</v>
      </c>
      <c r="AG40" s="314">
        <v>98.69706626071843</v>
      </c>
      <c r="AH40" s="314" t="s">
        <v>51</v>
      </c>
      <c r="AI40" s="314" t="s">
        <v>52</v>
      </c>
      <c r="AJ40" s="314" t="s">
        <v>51</v>
      </c>
      <c r="AK40" s="314">
        <v>0.11207446762240328</v>
      </c>
      <c r="AL40" s="314" t="s">
        <v>52</v>
      </c>
      <c r="AM40" s="314">
        <v>1.3029337392815694</v>
      </c>
      <c r="AN40" s="314">
        <v>100</v>
      </c>
      <c r="AO40" s="169"/>
      <c r="AP40" s="169"/>
    </row>
    <row r="41" spans="1:42" ht="12.75">
      <c r="A41" s="94" t="s">
        <v>41</v>
      </c>
      <c r="B41" s="314">
        <v>5.519222071476134</v>
      </c>
      <c r="C41" s="314">
        <v>1.132314024042583</v>
      </c>
      <c r="D41" s="314">
        <v>0.401162682803658</v>
      </c>
      <c r="E41" s="314">
        <v>1.2775866074199416</v>
      </c>
      <c r="F41" s="314" t="s">
        <v>52</v>
      </c>
      <c r="G41" s="314">
        <v>0.7246809753872532</v>
      </c>
      <c r="H41" s="314">
        <v>11.620777069602738</v>
      </c>
      <c r="I41" s="314">
        <v>3.442234633089453</v>
      </c>
      <c r="J41" s="314">
        <v>2.8534313405873095</v>
      </c>
      <c r="K41" s="314">
        <v>3.958149856874397</v>
      </c>
      <c r="L41" s="314">
        <v>0.16175914629179758</v>
      </c>
      <c r="M41" s="314">
        <v>2.1416910969034</v>
      </c>
      <c r="N41" s="314">
        <v>0.3105775608802514</v>
      </c>
      <c r="O41" s="314">
        <v>0.45939597546870514</v>
      </c>
      <c r="P41" s="314">
        <v>0.7958549997556442</v>
      </c>
      <c r="Q41" s="314">
        <v>0.9123215850857385</v>
      </c>
      <c r="R41" s="314">
        <v>0.05823329266504714</v>
      </c>
      <c r="S41" s="314" t="s">
        <v>52</v>
      </c>
      <c r="T41" s="314" t="s">
        <v>51</v>
      </c>
      <c r="U41" s="314">
        <v>1.3005435361860527</v>
      </c>
      <c r="V41" s="314">
        <v>0.9505917789614824</v>
      </c>
      <c r="W41" s="314">
        <v>8.346771948656755</v>
      </c>
      <c r="X41" s="314">
        <v>4.69101524246213</v>
      </c>
      <c r="Y41" s="314">
        <v>0.09058512192340665</v>
      </c>
      <c r="Z41" s="314">
        <v>0.3170479267319233</v>
      </c>
      <c r="AA41" s="314">
        <v>1.339365731296084</v>
      </c>
      <c r="AB41" s="314" t="s">
        <v>53</v>
      </c>
      <c r="AC41" s="314">
        <v>1.7858209750614455</v>
      </c>
      <c r="AD41" s="314" t="s">
        <v>52</v>
      </c>
      <c r="AE41" s="314">
        <v>20.66634853024006</v>
      </c>
      <c r="AF41" s="314">
        <v>21.323288056474553</v>
      </c>
      <c r="AG41" s="314">
        <v>96.67782725410302</v>
      </c>
      <c r="AH41" s="314" t="s">
        <v>51</v>
      </c>
      <c r="AI41" s="314">
        <v>0.06470365851671904</v>
      </c>
      <c r="AJ41" s="314" t="s">
        <v>51</v>
      </c>
      <c r="AK41" s="314">
        <v>0.1682295121434695</v>
      </c>
      <c r="AL41" s="314" t="s">
        <v>52</v>
      </c>
      <c r="AM41" s="314">
        <v>3.3221727458969794</v>
      </c>
      <c r="AN41" s="314">
        <v>100</v>
      </c>
      <c r="AO41" s="169"/>
      <c r="AP41" s="169"/>
    </row>
    <row r="42" spans="1:42" ht="12.75">
      <c r="A42" s="94" t="s">
        <v>42</v>
      </c>
      <c r="B42" s="314">
        <v>2.6773296651810035</v>
      </c>
      <c r="C42" s="314">
        <v>6.276653652146193</v>
      </c>
      <c r="D42" s="314">
        <v>0.9308596518013422</v>
      </c>
      <c r="E42" s="314">
        <v>3.2488351517647245</v>
      </c>
      <c r="F42" s="314" t="s">
        <v>52</v>
      </c>
      <c r="G42" s="314">
        <v>0.10638396020586768</v>
      </c>
      <c r="H42" s="314">
        <v>0.7180917313896069</v>
      </c>
      <c r="I42" s="314">
        <v>0.23049858044604665</v>
      </c>
      <c r="J42" s="314">
        <v>14.299777317672046</v>
      </c>
      <c r="K42" s="314">
        <v>19.818394769048616</v>
      </c>
      <c r="L42" s="314">
        <v>0.2925558905661361</v>
      </c>
      <c r="M42" s="314">
        <v>0.11524929022302333</v>
      </c>
      <c r="N42" s="314">
        <v>0.10638396020586768</v>
      </c>
      <c r="O42" s="314">
        <v>0.1773066003431128</v>
      </c>
      <c r="P42" s="314">
        <v>10.133072209608898</v>
      </c>
      <c r="Q42" s="314">
        <v>0.4787278209264046</v>
      </c>
      <c r="R42" s="314">
        <v>0.06205731012008948</v>
      </c>
      <c r="S42" s="314" t="s">
        <v>52</v>
      </c>
      <c r="T42" s="314" t="s">
        <v>51</v>
      </c>
      <c r="U42" s="314">
        <v>1.5514327530022372</v>
      </c>
      <c r="V42" s="314">
        <v>0.6301831097982973</v>
      </c>
      <c r="W42" s="314">
        <v>0.4875931509435602</v>
      </c>
      <c r="X42" s="314">
        <v>0.05319198010293384</v>
      </c>
      <c r="Y42" s="314">
        <v>1.5159714329336145</v>
      </c>
      <c r="Z42" s="314">
        <v>0.0886533001715564</v>
      </c>
      <c r="AA42" s="314">
        <v>2.8280402754726492</v>
      </c>
      <c r="AB42" s="314">
        <v>0.6205731012008948</v>
      </c>
      <c r="AC42" s="314" t="s">
        <v>53</v>
      </c>
      <c r="AD42" s="314">
        <v>0.0886533001715564</v>
      </c>
      <c r="AE42" s="314">
        <v>16.77320439245847</v>
      </c>
      <c r="AF42" s="314">
        <v>11.501789587907552</v>
      </c>
      <c r="AG42" s="314">
        <v>95.86465592591524</v>
      </c>
      <c r="AH42" s="314" t="s">
        <v>51</v>
      </c>
      <c r="AI42" s="314" t="s">
        <v>52</v>
      </c>
      <c r="AJ42" s="314" t="s">
        <v>51</v>
      </c>
      <c r="AK42" s="314">
        <v>0.05319198010293384</v>
      </c>
      <c r="AL42" s="314" t="s">
        <v>52</v>
      </c>
      <c r="AM42" s="314">
        <v>4.1353440740847605</v>
      </c>
      <c r="AN42" s="314">
        <v>100</v>
      </c>
      <c r="AO42" s="169"/>
      <c r="AP42" s="169"/>
    </row>
    <row r="43" spans="1:42" ht="12.75">
      <c r="A43" s="94" t="s">
        <v>45</v>
      </c>
      <c r="B43" s="314">
        <v>0.4873303540713835</v>
      </c>
      <c r="C43" s="314">
        <v>3.583176631581285</v>
      </c>
      <c r="D43" s="314">
        <v>0.4476106386925246</v>
      </c>
      <c r="E43" s="314">
        <v>1.4307472017487615</v>
      </c>
      <c r="F43" s="314" t="s">
        <v>52</v>
      </c>
      <c r="G43" s="314">
        <v>0.08096711211844301</v>
      </c>
      <c r="H43" s="314">
        <v>0.5698251475505518</v>
      </c>
      <c r="I43" s="314">
        <v>0.14360204790818196</v>
      </c>
      <c r="J43" s="314">
        <v>3.467836688846522</v>
      </c>
      <c r="K43" s="314">
        <v>36.48293123486607</v>
      </c>
      <c r="L43" s="314">
        <v>0.2260968413873503</v>
      </c>
      <c r="M43" s="314">
        <v>0.20318162097647022</v>
      </c>
      <c r="N43" s="314" t="s">
        <v>52</v>
      </c>
      <c r="O43" s="314">
        <v>0.05499652898611224</v>
      </c>
      <c r="P43" s="314">
        <v>0.7103718327372831</v>
      </c>
      <c r="Q43" s="314">
        <v>0.25359510588040646</v>
      </c>
      <c r="R43" s="314">
        <v>0.10082696980787244</v>
      </c>
      <c r="S43" s="314" t="s">
        <v>52</v>
      </c>
      <c r="T43" s="314" t="s">
        <v>51</v>
      </c>
      <c r="U43" s="314">
        <v>1.335193509273947</v>
      </c>
      <c r="V43" s="314" t="s">
        <v>52</v>
      </c>
      <c r="W43" s="314">
        <v>0.11152073933294981</v>
      </c>
      <c r="X43" s="314">
        <v>0.13596364110455528</v>
      </c>
      <c r="Y43" s="314" t="s">
        <v>52</v>
      </c>
      <c r="Z43" s="314" t="s">
        <v>52</v>
      </c>
      <c r="AA43" s="314">
        <v>0.08555015620061904</v>
      </c>
      <c r="AB43" s="314">
        <v>0.38344802154206037</v>
      </c>
      <c r="AC43" s="314">
        <v>1.3947730823422355</v>
      </c>
      <c r="AD43" s="314" t="s">
        <v>53</v>
      </c>
      <c r="AE43" s="314">
        <v>3.6206048249190554</v>
      </c>
      <c r="AF43" s="314">
        <v>18.397716272541683</v>
      </c>
      <c r="AG43" s="314">
        <v>73.82326158889899</v>
      </c>
      <c r="AH43" s="314" t="s">
        <v>51</v>
      </c>
      <c r="AI43" s="314" t="s">
        <v>52</v>
      </c>
      <c r="AJ43" s="314" t="s">
        <v>51</v>
      </c>
      <c r="AK43" s="314">
        <v>0.5270500694502422</v>
      </c>
      <c r="AL43" s="314" t="s">
        <v>52</v>
      </c>
      <c r="AM43" s="314">
        <v>26.17673841110101</v>
      </c>
      <c r="AN43" s="314">
        <v>100</v>
      </c>
      <c r="AO43" s="169"/>
      <c r="AP43" s="169"/>
    </row>
    <row r="44" spans="1:42" ht="12.75">
      <c r="A44" s="94" t="s">
        <v>46</v>
      </c>
      <c r="B44" s="314">
        <v>5.906994293980793</v>
      </c>
      <c r="C44" s="314">
        <v>0.8463441116965404</v>
      </c>
      <c r="D44" s="314">
        <v>0.8393783165385443</v>
      </c>
      <c r="E44" s="314">
        <v>8.768432954570471</v>
      </c>
      <c r="F44" s="314" t="s">
        <v>52</v>
      </c>
      <c r="G44" s="314">
        <v>1.4279880073892246</v>
      </c>
      <c r="H44" s="314">
        <v>1.6439276572871073</v>
      </c>
      <c r="I44" s="314">
        <v>0.6965795157996219</v>
      </c>
      <c r="J44" s="314">
        <v>8.773419001496237</v>
      </c>
      <c r="K44" s="314">
        <v>6.000309628045166</v>
      </c>
      <c r="L44" s="314">
        <v>0.35525555305780715</v>
      </c>
      <c r="M44" s="314">
        <v>0.3622213482158033</v>
      </c>
      <c r="N44" s="314">
        <v>0.13235010800192815</v>
      </c>
      <c r="O44" s="314">
        <v>4.949197459756313</v>
      </c>
      <c r="P44" s="314">
        <v>0.8602757020125329</v>
      </c>
      <c r="Q44" s="314">
        <v>1.466299880758204</v>
      </c>
      <c r="R44" s="314">
        <v>0.0731408491589603</v>
      </c>
      <c r="S44" s="314" t="s">
        <v>52</v>
      </c>
      <c r="T44" s="314" t="s">
        <v>51</v>
      </c>
      <c r="U44" s="314">
        <v>2.8803562978314363</v>
      </c>
      <c r="V44" s="314">
        <v>13.9349164987994</v>
      </c>
      <c r="W44" s="314">
        <v>1.0657666591734214</v>
      </c>
      <c r="X44" s="314">
        <v>0.36570424579480143</v>
      </c>
      <c r="Y44" s="314">
        <v>0.34480686032081276</v>
      </c>
      <c r="Z44" s="314">
        <v>0.14279880073892248</v>
      </c>
      <c r="AA44" s="314">
        <v>2.5111691544576367</v>
      </c>
      <c r="AB44" s="314">
        <v>1.8285212289740072</v>
      </c>
      <c r="AC44" s="314">
        <v>1.4001248267572397</v>
      </c>
      <c r="AD44" s="314">
        <v>0.3622213482158033</v>
      </c>
      <c r="AE44" s="314" t="s">
        <v>53</v>
      </c>
      <c r="AF44" s="314">
        <v>29.172656757554634</v>
      </c>
      <c r="AG44" s="314">
        <v>97.17733212038434</v>
      </c>
      <c r="AH44" s="314" t="s">
        <v>51</v>
      </c>
      <c r="AI44" s="314" t="s">
        <v>52</v>
      </c>
      <c r="AJ44" s="314" t="s">
        <v>51</v>
      </c>
      <c r="AK44" s="314">
        <v>0.06965795157996217</v>
      </c>
      <c r="AL44" s="314" t="s">
        <v>52</v>
      </c>
      <c r="AM44" s="314">
        <v>2.822667879615674</v>
      </c>
      <c r="AN44" s="314">
        <v>100</v>
      </c>
      <c r="AO44" s="169"/>
      <c r="AP44" s="169"/>
    </row>
    <row r="45" spans="1:42" ht="12.75">
      <c r="A45" s="94" t="s">
        <v>47</v>
      </c>
      <c r="B45" s="314">
        <v>5.838161822067387</v>
      </c>
      <c r="C45" s="314">
        <v>1.0778144902278253</v>
      </c>
      <c r="D45" s="314">
        <v>0.4070469617349766</v>
      </c>
      <c r="E45" s="314">
        <v>18.99720285915559</v>
      </c>
      <c r="F45" s="314">
        <v>0.12803824617954662</v>
      </c>
      <c r="G45" s="314">
        <v>0.5350852079145233</v>
      </c>
      <c r="H45" s="314">
        <v>0.6096149333026175</v>
      </c>
      <c r="I45" s="314">
        <v>0.42997918493131326</v>
      </c>
      <c r="J45" s="314">
        <v>6.168768039814575</v>
      </c>
      <c r="K45" s="314">
        <v>6.313891504187782</v>
      </c>
      <c r="L45" s="314">
        <v>0.24269936216123017</v>
      </c>
      <c r="M45" s="314">
        <v>0.44335631512917634</v>
      </c>
      <c r="N45" s="314">
        <v>0.06879666958901014</v>
      </c>
      <c r="O45" s="314">
        <v>5.354674116344622</v>
      </c>
      <c r="P45" s="314">
        <v>0.7032548446876591</v>
      </c>
      <c r="Q45" s="314">
        <v>3.736041362403189</v>
      </c>
      <c r="R45" s="314">
        <v>1.1829205132110352</v>
      </c>
      <c r="S45" s="314" t="s">
        <v>52</v>
      </c>
      <c r="T45" s="314" t="s">
        <v>51</v>
      </c>
      <c r="U45" s="314">
        <v>0.9574203184470576</v>
      </c>
      <c r="V45" s="314">
        <v>5.486416921641084</v>
      </c>
      <c r="W45" s="314">
        <v>0.6765005842919329</v>
      </c>
      <c r="X45" s="314">
        <v>1.8441329487054106</v>
      </c>
      <c r="Y45" s="314">
        <v>0.30194093875176664</v>
      </c>
      <c r="Z45" s="314">
        <v>0.05159750219175759</v>
      </c>
      <c r="AA45" s="314">
        <v>1.2440731084012664</v>
      </c>
      <c r="AB45" s="314">
        <v>0.8867126302583527</v>
      </c>
      <c r="AC45" s="314">
        <v>1.0204839322369836</v>
      </c>
      <c r="AD45" s="314">
        <v>0.08599583698626266</v>
      </c>
      <c r="AE45" s="314">
        <v>26.553603442758217</v>
      </c>
      <c r="AF45" s="314" t="s">
        <v>53</v>
      </c>
      <c r="AG45" s="314">
        <v>91.35195765351123</v>
      </c>
      <c r="AH45" s="314" t="s">
        <v>51</v>
      </c>
      <c r="AI45" s="314" t="s">
        <v>52</v>
      </c>
      <c r="AJ45" s="314" t="s">
        <v>51</v>
      </c>
      <c r="AK45" s="314">
        <v>0.18727982277008312</v>
      </c>
      <c r="AL45" s="314" t="s">
        <v>52</v>
      </c>
      <c r="AM45" s="314">
        <v>8.648042346488772</v>
      </c>
      <c r="AN45" s="314">
        <v>100</v>
      </c>
      <c r="AO45" s="169"/>
      <c r="AP45" s="169"/>
    </row>
    <row r="46" spans="1:42" s="154" customFormat="1" ht="12.75" customHeight="1">
      <c r="A46" s="92" t="s">
        <v>397</v>
      </c>
      <c r="B46" s="389">
        <v>3.237665938957014</v>
      </c>
      <c r="C46" s="389">
        <v>4.168674393755597</v>
      </c>
      <c r="D46" s="389">
        <v>3.263177873779278</v>
      </c>
      <c r="E46" s="389">
        <v>3.3742303821595363</v>
      </c>
      <c r="F46" s="389">
        <v>0.063891731506634</v>
      </c>
      <c r="G46" s="389">
        <v>2.3728337273724707</v>
      </c>
      <c r="H46" s="389">
        <v>1.2811914636619255</v>
      </c>
      <c r="I46" s="389">
        <v>0.34855121478662865</v>
      </c>
      <c r="J46" s="389">
        <v>5.657047757935019</v>
      </c>
      <c r="K46" s="389">
        <v>11.214538219407649</v>
      </c>
      <c r="L46" s="389">
        <v>0.15284782003163233</v>
      </c>
      <c r="M46" s="389">
        <v>0.7118724971019363</v>
      </c>
      <c r="N46" s="389">
        <v>0.06959834850635088</v>
      </c>
      <c r="O46" s="389">
        <v>0.805416258116903</v>
      </c>
      <c r="P46" s="389">
        <v>1.5120297160230218</v>
      </c>
      <c r="Q46" s="389">
        <v>3.228714382879027</v>
      </c>
      <c r="R46" s="389">
        <v>0.2567977649872593</v>
      </c>
      <c r="S46" s="389">
        <v>0.11368476219043812</v>
      </c>
      <c r="T46" s="389" t="s">
        <v>51</v>
      </c>
      <c r="U46" s="389">
        <v>3.140877238863777</v>
      </c>
      <c r="V46" s="389">
        <v>1.7066210071391044</v>
      </c>
      <c r="W46" s="389">
        <v>0.6515613880264971</v>
      </c>
      <c r="X46" s="389">
        <v>0.5636123495602724</v>
      </c>
      <c r="Y46" s="389">
        <v>0.3460895368651822</v>
      </c>
      <c r="Z46" s="389">
        <v>0.44008087568404824</v>
      </c>
      <c r="AA46" s="389">
        <v>2.2675410490051457</v>
      </c>
      <c r="AB46" s="389">
        <v>1.2757086355641583</v>
      </c>
      <c r="AC46" s="389">
        <v>3.3869331365574515</v>
      </c>
      <c r="AD46" s="389">
        <v>0.1912276167160027</v>
      </c>
      <c r="AE46" s="389">
        <v>14.892480058045443</v>
      </c>
      <c r="AF46" s="389">
        <v>24.237687175167224</v>
      </c>
      <c r="AG46" s="389">
        <v>94.93318432035261</v>
      </c>
      <c r="AH46" s="389" t="s">
        <v>51</v>
      </c>
      <c r="AI46" s="389">
        <v>0.07642391001581617</v>
      </c>
      <c r="AJ46" s="389" t="s">
        <v>51</v>
      </c>
      <c r="AK46" s="389" t="s">
        <v>51</v>
      </c>
      <c r="AL46" s="389" t="s">
        <v>52</v>
      </c>
      <c r="AM46" s="322">
        <v>5.066815679647377</v>
      </c>
      <c r="AN46" s="322">
        <v>100</v>
      </c>
      <c r="AO46" s="285"/>
      <c r="AP46" s="285"/>
    </row>
    <row r="47" spans="1:42" ht="12.75">
      <c r="A47" s="92"/>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88"/>
      <c r="AG47" s="318"/>
      <c r="AH47" s="318"/>
      <c r="AI47" s="318"/>
      <c r="AJ47" s="318"/>
      <c r="AK47" s="318"/>
      <c r="AL47" s="318"/>
      <c r="AM47" s="318"/>
      <c r="AN47" s="319"/>
      <c r="AO47" s="169"/>
      <c r="AP47" s="169"/>
    </row>
    <row r="48" spans="1:42" ht="12.75">
      <c r="A48" s="92" t="s">
        <v>282</v>
      </c>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9"/>
      <c r="AO48" s="169"/>
      <c r="AP48" s="169"/>
    </row>
    <row r="49" spans="1:42" ht="12.75">
      <c r="A49" s="94" t="s">
        <v>4</v>
      </c>
      <c r="B49" s="314">
        <v>2.2741050083342857</v>
      </c>
      <c r="C49" s="314">
        <v>0.4279814848220825</v>
      </c>
      <c r="D49" s="314">
        <v>0.5948217246679791</v>
      </c>
      <c r="E49" s="314">
        <v>3.1950012413137676</v>
      </c>
      <c r="F49" s="314">
        <v>0.8196933522863615</v>
      </c>
      <c r="G49" s="314" t="s">
        <v>52</v>
      </c>
      <c r="H49" s="314">
        <v>0.3264265562202324</v>
      </c>
      <c r="I49" s="314">
        <v>0.23575251282572343</v>
      </c>
      <c r="J49" s="314">
        <v>10.66689446493004</v>
      </c>
      <c r="K49" s="314">
        <v>7.953494553464542</v>
      </c>
      <c r="L49" s="314" t="s">
        <v>52</v>
      </c>
      <c r="M49" s="314" t="s">
        <v>52</v>
      </c>
      <c r="N49" s="314" t="s">
        <v>52</v>
      </c>
      <c r="O49" s="314" t="s">
        <v>52</v>
      </c>
      <c r="P49" s="314">
        <v>3.8083098225693788</v>
      </c>
      <c r="Q49" s="314">
        <v>1.71192593928833</v>
      </c>
      <c r="R49" s="314">
        <v>0.08704708165872865</v>
      </c>
      <c r="S49" s="314" t="s">
        <v>52</v>
      </c>
      <c r="T49" s="314" t="s">
        <v>51</v>
      </c>
      <c r="U49" s="314">
        <v>0.5911947629321987</v>
      </c>
      <c r="V49" s="314">
        <v>0.6027828092390883</v>
      </c>
      <c r="W49" s="314">
        <v>0.3264265562202324</v>
      </c>
      <c r="X49" s="314">
        <v>0.1450784694312144</v>
      </c>
      <c r="Y49" s="314">
        <v>10.56171257459241</v>
      </c>
      <c r="Z49" s="314" t="s">
        <v>52</v>
      </c>
      <c r="AA49" s="314">
        <v>8.84978663530408</v>
      </c>
      <c r="AB49" s="314">
        <v>0.4497432552367647</v>
      </c>
      <c r="AC49" s="314">
        <v>1.3238410335598316</v>
      </c>
      <c r="AD49" s="314" t="s">
        <v>52</v>
      </c>
      <c r="AE49" s="314">
        <v>4.602614442705278</v>
      </c>
      <c r="AF49" s="314">
        <v>27.51459246087475</v>
      </c>
      <c r="AG49" s="314">
        <v>87.2868444466241</v>
      </c>
      <c r="AH49" s="314" t="s">
        <v>53</v>
      </c>
      <c r="AI49" s="314" t="s">
        <v>52</v>
      </c>
      <c r="AJ49" s="314" t="s">
        <v>51</v>
      </c>
      <c r="AK49" s="314">
        <v>0.4352354082936433</v>
      </c>
      <c r="AL49" s="314" t="s">
        <v>52</v>
      </c>
      <c r="AM49" s="314">
        <v>12.713155553375902</v>
      </c>
      <c r="AN49" s="314">
        <v>100</v>
      </c>
      <c r="AO49" s="169"/>
      <c r="AP49" s="169"/>
    </row>
    <row r="50" spans="1:42" ht="12.75">
      <c r="A50" s="94" t="s">
        <v>7</v>
      </c>
      <c r="B50" s="314">
        <v>11.274717529696341</v>
      </c>
      <c r="C50" s="314">
        <v>0.28110449289263045</v>
      </c>
      <c r="D50" s="314">
        <v>0.21141563532314825</v>
      </c>
      <c r="E50" s="314">
        <v>7.101043053980999</v>
      </c>
      <c r="F50" s="314" t="s">
        <v>52</v>
      </c>
      <c r="G50" s="314" t="s">
        <v>52</v>
      </c>
      <c r="H50" s="314">
        <v>0.3502060848084373</v>
      </c>
      <c r="I50" s="314">
        <v>0.36390895006086355</v>
      </c>
      <c r="J50" s="314">
        <v>4.081887803479896</v>
      </c>
      <c r="K50" s="314">
        <v>4.9876471966652725</v>
      </c>
      <c r="L50" s="314" t="s">
        <v>52</v>
      </c>
      <c r="M50" s="314" t="s">
        <v>52</v>
      </c>
      <c r="N50" s="314" t="s">
        <v>52</v>
      </c>
      <c r="O50" s="314">
        <v>0.21043685923368924</v>
      </c>
      <c r="P50" s="314">
        <v>0.5843293254070347</v>
      </c>
      <c r="Q50" s="314">
        <v>15.252463557257798</v>
      </c>
      <c r="R50" s="314">
        <v>5.980713417030394</v>
      </c>
      <c r="S50" s="314" t="s">
        <v>52</v>
      </c>
      <c r="T50" s="314" t="s">
        <v>51</v>
      </c>
      <c r="U50" s="314">
        <v>0.6700701108436449</v>
      </c>
      <c r="V50" s="314">
        <v>2.6949970255347275</v>
      </c>
      <c r="W50" s="314">
        <v>0.14720792385463657</v>
      </c>
      <c r="X50" s="314" t="s">
        <v>52</v>
      </c>
      <c r="Y50" s="314" t="s">
        <v>52</v>
      </c>
      <c r="Z50" s="314" t="s">
        <v>52</v>
      </c>
      <c r="AA50" s="314">
        <v>0.13487534512745292</v>
      </c>
      <c r="AB50" s="314">
        <v>0.4085411397401949</v>
      </c>
      <c r="AC50" s="314">
        <v>0.1624768308501973</v>
      </c>
      <c r="AD50" s="314" t="s">
        <v>52</v>
      </c>
      <c r="AE50" s="314">
        <v>8.87867366270066</v>
      </c>
      <c r="AF50" s="314">
        <v>21.58125066451594</v>
      </c>
      <c r="AG50" s="314">
        <v>85.54569586296219</v>
      </c>
      <c r="AH50" s="314" t="s">
        <v>51</v>
      </c>
      <c r="AI50" s="314" t="s">
        <v>52</v>
      </c>
      <c r="AJ50" s="314" t="s">
        <v>51</v>
      </c>
      <c r="AK50" s="314">
        <v>1.798403186772003</v>
      </c>
      <c r="AL50" s="314" t="s">
        <v>52</v>
      </c>
      <c r="AM50" s="314">
        <v>14.454304137037804</v>
      </c>
      <c r="AN50" s="314">
        <v>100</v>
      </c>
      <c r="AO50" s="169"/>
      <c r="AP50" s="169"/>
    </row>
    <row r="51" spans="1:42" ht="12.75">
      <c r="A51" s="94" t="s">
        <v>103</v>
      </c>
      <c r="B51" s="314">
        <v>0.24564797079730635</v>
      </c>
      <c r="C51" s="314">
        <v>1.1165816854423016</v>
      </c>
      <c r="D51" s="314">
        <v>0.3796377730503826</v>
      </c>
      <c r="E51" s="314">
        <v>0.7687575696155086</v>
      </c>
      <c r="F51" s="314" t="s">
        <v>52</v>
      </c>
      <c r="G51" s="314" t="s">
        <v>52</v>
      </c>
      <c r="H51" s="314">
        <v>4.912959415946128</v>
      </c>
      <c r="I51" s="314">
        <v>15.207842555724149</v>
      </c>
      <c r="J51" s="314">
        <v>2.8584491147322924</v>
      </c>
      <c r="K51" s="314">
        <v>15.425243089682494</v>
      </c>
      <c r="L51" s="314">
        <v>0.17865306967076827</v>
      </c>
      <c r="M51" s="314">
        <v>0.22331633708846033</v>
      </c>
      <c r="N51" s="314">
        <v>0.22331633708846033</v>
      </c>
      <c r="O51" s="314">
        <v>0.29031123821499843</v>
      </c>
      <c r="P51" s="314">
        <v>1.1389133191511478</v>
      </c>
      <c r="Q51" s="314">
        <v>0.44663267417692065</v>
      </c>
      <c r="R51" s="314" t="s">
        <v>52</v>
      </c>
      <c r="S51" s="314" t="s">
        <v>52</v>
      </c>
      <c r="T51" s="314" t="s">
        <v>51</v>
      </c>
      <c r="U51" s="314">
        <v>1.4515561910749921</v>
      </c>
      <c r="V51" s="314">
        <v>0.08932653483538414</v>
      </c>
      <c r="W51" s="314">
        <v>1.7195357955811446</v>
      </c>
      <c r="X51" s="314">
        <v>0.2679796045061524</v>
      </c>
      <c r="Y51" s="314" t="s">
        <v>52</v>
      </c>
      <c r="Z51" s="314" t="s">
        <v>52</v>
      </c>
      <c r="AA51" s="314">
        <v>1.8088623304165288</v>
      </c>
      <c r="AB51" s="314">
        <v>5.29259718899651</v>
      </c>
      <c r="AC51" s="314">
        <v>0.5359592090123048</v>
      </c>
      <c r="AD51" s="314" t="s">
        <v>52</v>
      </c>
      <c r="AE51" s="314">
        <v>14.69421498042069</v>
      </c>
      <c r="AF51" s="314">
        <v>5.477117903881804</v>
      </c>
      <c r="AG51" s="314">
        <v>74.9320649587776</v>
      </c>
      <c r="AH51" s="314" t="s">
        <v>51</v>
      </c>
      <c r="AI51" s="314" t="s">
        <v>53</v>
      </c>
      <c r="AJ51" s="314" t="s">
        <v>51</v>
      </c>
      <c r="AK51" s="314">
        <v>13.17566388821916</v>
      </c>
      <c r="AL51" s="314" t="s">
        <v>52</v>
      </c>
      <c r="AM51" s="314">
        <v>25.067935041222416</v>
      </c>
      <c r="AN51" s="314">
        <v>100</v>
      </c>
      <c r="AO51" s="169"/>
      <c r="AP51" s="169"/>
    </row>
    <row r="52" spans="1:42" ht="12.75">
      <c r="A52" s="94" t="s">
        <v>17</v>
      </c>
      <c r="B52" s="314">
        <v>14.350607696929904</v>
      </c>
      <c r="C52" s="314">
        <v>0.16504281099410334</v>
      </c>
      <c r="D52" s="314">
        <v>0.1693718027578831</v>
      </c>
      <c r="E52" s="314">
        <v>5.604420415958009</v>
      </c>
      <c r="F52" s="314" t="s">
        <v>52</v>
      </c>
      <c r="G52" s="314" t="s">
        <v>52</v>
      </c>
      <c r="H52" s="314">
        <v>0.19209900951772685</v>
      </c>
      <c r="I52" s="314">
        <v>0.1277052570315029</v>
      </c>
      <c r="J52" s="314">
        <v>0.5616866813504238</v>
      </c>
      <c r="K52" s="314">
        <v>1.971909440319851</v>
      </c>
      <c r="L52" s="314" t="s">
        <v>52</v>
      </c>
      <c r="M52" s="314" t="s">
        <v>52</v>
      </c>
      <c r="N52" s="314" t="s">
        <v>52</v>
      </c>
      <c r="O52" s="314">
        <v>0.233765555244107</v>
      </c>
      <c r="P52" s="314">
        <v>0.33928472948623867</v>
      </c>
      <c r="Q52" s="314">
        <v>0.2775965968523771</v>
      </c>
      <c r="R52" s="314">
        <v>0.21753183612993293</v>
      </c>
      <c r="S52" s="314" t="s">
        <v>52</v>
      </c>
      <c r="T52" s="314" t="s">
        <v>51</v>
      </c>
      <c r="U52" s="314">
        <v>0.15638482746654384</v>
      </c>
      <c r="V52" s="314">
        <v>2.936296944113536</v>
      </c>
      <c r="W52" s="314">
        <v>0.09469669483268224</v>
      </c>
      <c r="X52" s="314">
        <v>0.20021586907481387</v>
      </c>
      <c r="Y52" s="314" t="s">
        <v>52</v>
      </c>
      <c r="Z52" s="314" t="s">
        <v>52</v>
      </c>
      <c r="AA52" s="314" t="s">
        <v>52</v>
      </c>
      <c r="AB52" s="314">
        <v>0.4036784819724626</v>
      </c>
      <c r="AC52" s="314">
        <v>0.2483759024468637</v>
      </c>
      <c r="AD52" s="314" t="s">
        <v>52</v>
      </c>
      <c r="AE52" s="314">
        <v>14.015651959207446</v>
      </c>
      <c r="AF52" s="314">
        <v>51.22518364136419</v>
      </c>
      <c r="AG52" s="314">
        <v>93.6760294269817</v>
      </c>
      <c r="AH52" s="314" t="s">
        <v>51</v>
      </c>
      <c r="AI52" s="314" t="s">
        <v>52</v>
      </c>
      <c r="AJ52" s="314" t="s">
        <v>51</v>
      </c>
      <c r="AK52" s="314">
        <v>2.3344088086182357</v>
      </c>
      <c r="AL52" s="314" t="s">
        <v>52</v>
      </c>
      <c r="AM52" s="314">
        <v>6.323970573018291</v>
      </c>
      <c r="AN52" s="314">
        <v>100</v>
      </c>
      <c r="AO52" s="169"/>
      <c r="AP52" s="169"/>
    </row>
    <row r="53" spans="1:42" ht="12.75" customHeight="1">
      <c r="A53" s="94" t="s">
        <v>18</v>
      </c>
      <c r="B53" s="314">
        <v>27.842377309175276</v>
      </c>
      <c r="C53" s="314">
        <v>0.14679636542623167</v>
      </c>
      <c r="D53" s="314">
        <v>0.20932074329296</v>
      </c>
      <c r="E53" s="314">
        <v>2.94004074140073</v>
      </c>
      <c r="F53" s="314" t="s">
        <v>52</v>
      </c>
      <c r="G53" s="314" t="s">
        <v>52</v>
      </c>
      <c r="H53" s="314" t="s">
        <v>52</v>
      </c>
      <c r="I53" s="314" t="s">
        <v>52</v>
      </c>
      <c r="J53" s="314">
        <v>0.7394187295543521</v>
      </c>
      <c r="K53" s="314">
        <v>6.6734376562729985</v>
      </c>
      <c r="L53" s="314" t="s">
        <v>52</v>
      </c>
      <c r="M53" s="314" t="s">
        <v>52</v>
      </c>
      <c r="N53" s="314" t="s">
        <v>52</v>
      </c>
      <c r="O53" s="314" t="s">
        <v>52</v>
      </c>
      <c r="P53" s="314">
        <v>0.24466060904371947</v>
      </c>
      <c r="Q53" s="314">
        <v>4.289716011899881</v>
      </c>
      <c r="R53" s="314">
        <v>0.7312633759195615</v>
      </c>
      <c r="S53" s="314" t="s">
        <v>52</v>
      </c>
      <c r="T53" s="314" t="s">
        <v>51</v>
      </c>
      <c r="U53" s="314">
        <v>3.0446653569885087</v>
      </c>
      <c r="V53" s="314">
        <v>1.1071863813647689</v>
      </c>
      <c r="W53" s="314">
        <v>0.20932074329296</v>
      </c>
      <c r="X53" s="314" t="s">
        <v>52</v>
      </c>
      <c r="Y53" s="314" t="s">
        <v>52</v>
      </c>
      <c r="Z53" s="314" t="s">
        <v>52</v>
      </c>
      <c r="AA53" s="314" t="s">
        <v>52</v>
      </c>
      <c r="AB53" s="314">
        <v>0.16310707269581295</v>
      </c>
      <c r="AC53" s="314">
        <v>0.18485468238858802</v>
      </c>
      <c r="AD53" s="314" t="s">
        <v>52</v>
      </c>
      <c r="AE53" s="314">
        <v>2.51184891951552</v>
      </c>
      <c r="AF53" s="314">
        <v>20.932752010480037</v>
      </c>
      <c r="AG53" s="314">
        <v>72.28067014683394</v>
      </c>
      <c r="AH53" s="314" t="s">
        <v>51</v>
      </c>
      <c r="AI53" s="314" t="s">
        <v>52</v>
      </c>
      <c r="AJ53" s="314" t="s">
        <v>51</v>
      </c>
      <c r="AK53" s="314">
        <v>0.16854397511900673</v>
      </c>
      <c r="AL53" s="314" t="s">
        <v>52</v>
      </c>
      <c r="AM53" s="314">
        <v>27.71932985316605</v>
      </c>
      <c r="AN53" s="314">
        <v>100</v>
      </c>
      <c r="AO53" s="169"/>
      <c r="AP53" s="169"/>
    </row>
    <row r="54" spans="1:42" ht="12.75" customHeight="1">
      <c r="A54" s="94" t="s">
        <v>20</v>
      </c>
      <c r="B54" s="314">
        <v>1.1940941238890566</v>
      </c>
      <c r="C54" s="314">
        <v>0.5497562055528825</v>
      </c>
      <c r="D54" s="314">
        <v>0.1655179973707603</v>
      </c>
      <c r="E54" s="314">
        <v>6.559562234046513</v>
      </c>
      <c r="F54" s="314" t="s">
        <v>52</v>
      </c>
      <c r="G54" s="314">
        <v>0.9931079842245619</v>
      </c>
      <c r="H54" s="314">
        <v>0.28374513834987486</v>
      </c>
      <c r="I54" s="314">
        <v>0.1359612121259817</v>
      </c>
      <c r="J54" s="314">
        <v>1.6788254019034263</v>
      </c>
      <c r="K54" s="314">
        <v>8.365783704087248</v>
      </c>
      <c r="L54" s="314">
        <v>0.47881992096541376</v>
      </c>
      <c r="M54" s="314">
        <v>4.675883425723979</v>
      </c>
      <c r="N54" s="314" t="s">
        <v>52</v>
      </c>
      <c r="O54" s="314" t="s">
        <v>52</v>
      </c>
      <c r="P54" s="314">
        <v>7.146830672187472</v>
      </c>
      <c r="Q54" s="314">
        <v>0.2778337813009191</v>
      </c>
      <c r="R54" s="314" t="s">
        <v>52</v>
      </c>
      <c r="S54" s="314" t="s">
        <v>52</v>
      </c>
      <c r="T54" s="314" t="s">
        <v>51</v>
      </c>
      <c r="U54" s="314">
        <v>0.9990193412735178</v>
      </c>
      <c r="V54" s="314">
        <v>0.2464603217933467</v>
      </c>
      <c r="W54" s="314">
        <v>0.14778392622389314</v>
      </c>
      <c r="X54" s="314">
        <v>0.1596066403218046</v>
      </c>
      <c r="Y54" s="314" t="s">
        <v>52</v>
      </c>
      <c r="Z54" s="314">
        <v>0.8098559157069344</v>
      </c>
      <c r="AA54" s="314">
        <v>0.6857174176788642</v>
      </c>
      <c r="AB54" s="314">
        <v>0.18916342556658322</v>
      </c>
      <c r="AC54" s="314">
        <v>0.4197063504758566</v>
      </c>
      <c r="AD54" s="314">
        <v>0.12413849802807024</v>
      </c>
      <c r="AE54" s="314">
        <v>3.641395942156727</v>
      </c>
      <c r="AF54" s="314">
        <v>17.77676084753388</v>
      </c>
      <c r="AG54" s="314">
        <v>57.864937068809375</v>
      </c>
      <c r="AH54" s="314" t="s">
        <v>51</v>
      </c>
      <c r="AI54" s="314" t="s">
        <v>52</v>
      </c>
      <c r="AJ54" s="314" t="s">
        <v>53</v>
      </c>
      <c r="AK54" s="314">
        <v>2.4059223189249805</v>
      </c>
      <c r="AL54" s="314" t="s">
        <v>52</v>
      </c>
      <c r="AM54" s="314">
        <v>42.13506293119064</v>
      </c>
      <c r="AN54" s="314">
        <v>100</v>
      </c>
      <c r="AO54" s="169"/>
      <c r="AP54" s="169"/>
    </row>
    <row r="55" spans="1:42" ht="12.75" customHeight="1">
      <c r="A55" s="94" t="s">
        <v>37</v>
      </c>
      <c r="B55" s="314">
        <v>1.0477538558848052</v>
      </c>
      <c r="C55" s="314">
        <v>0.996044320926089</v>
      </c>
      <c r="D55" s="314">
        <v>0.9748518885659594</v>
      </c>
      <c r="E55" s="314">
        <v>2.7971493166770767</v>
      </c>
      <c r="F55" s="314" t="s">
        <v>52</v>
      </c>
      <c r="G55" s="314">
        <v>2.3820293972785613</v>
      </c>
      <c r="H55" s="314">
        <v>0.6544223112808006</v>
      </c>
      <c r="I55" s="314">
        <v>2.18875441415418</v>
      </c>
      <c r="J55" s="314">
        <v>5.674485688748289</v>
      </c>
      <c r="K55" s="314">
        <v>21.193928638086014</v>
      </c>
      <c r="L55" s="314">
        <v>0.5950835006724378</v>
      </c>
      <c r="M55" s="314">
        <v>0.3458604961173143</v>
      </c>
      <c r="N55" s="314" t="s">
        <v>52</v>
      </c>
      <c r="O55" s="314">
        <v>0.12715459416077732</v>
      </c>
      <c r="P55" s="314">
        <v>1.6089294647810355</v>
      </c>
      <c r="Q55" s="314">
        <v>0.5967788952612482</v>
      </c>
      <c r="R55" s="314">
        <v>0.42045785802497027</v>
      </c>
      <c r="S55" s="314" t="s">
        <v>52</v>
      </c>
      <c r="T55" s="314" t="s">
        <v>51</v>
      </c>
      <c r="U55" s="314">
        <v>0.7629275649646639</v>
      </c>
      <c r="V55" s="314">
        <v>0.793955578282227</v>
      </c>
      <c r="W55" s="314">
        <v>1.471602503087396</v>
      </c>
      <c r="X55" s="314">
        <v>0.7781861162639572</v>
      </c>
      <c r="Y55" s="314">
        <v>0.16275788052579496</v>
      </c>
      <c r="Z55" s="314">
        <v>0.1085052536838633</v>
      </c>
      <c r="AA55" s="314">
        <v>1.3851373790580677</v>
      </c>
      <c r="AB55" s="314">
        <v>0.9884150452764423</v>
      </c>
      <c r="AC55" s="314">
        <v>1.2834137037294457</v>
      </c>
      <c r="AD55" s="314">
        <v>0.8883867645366308</v>
      </c>
      <c r="AE55" s="314">
        <v>4.486014081992224</v>
      </c>
      <c r="AF55" s="314">
        <v>8.326526073470477</v>
      </c>
      <c r="AG55" s="314">
        <v>63.137845471641754</v>
      </c>
      <c r="AH55" s="314" t="s">
        <v>51</v>
      </c>
      <c r="AI55" s="314">
        <v>2.0175195606843332</v>
      </c>
      <c r="AJ55" s="314" t="s">
        <v>51</v>
      </c>
      <c r="AK55" s="314" t="s">
        <v>53</v>
      </c>
      <c r="AL55" s="314" t="s">
        <v>52</v>
      </c>
      <c r="AM55" s="314">
        <v>36.862154528358246</v>
      </c>
      <c r="AN55" s="314">
        <v>100</v>
      </c>
      <c r="AO55" s="169"/>
      <c r="AP55" s="169"/>
    </row>
    <row r="56" spans="1:42" ht="12.75" customHeight="1">
      <c r="A56" s="94" t="s">
        <v>174</v>
      </c>
      <c r="B56" s="314">
        <v>0.6279694914382995</v>
      </c>
      <c r="C56" s="314">
        <v>22.781337661622754</v>
      </c>
      <c r="D56" s="314">
        <v>0.8024054612822717</v>
      </c>
      <c r="E56" s="314">
        <v>0.545872994264283</v>
      </c>
      <c r="F56" s="314" t="s">
        <v>52</v>
      </c>
      <c r="G56" s="314">
        <v>0.6977438793758884</v>
      </c>
      <c r="H56" s="314">
        <v>0.6279694914382995</v>
      </c>
      <c r="I56" s="314">
        <v>0.5930822974695051</v>
      </c>
      <c r="J56" s="314">
        <v>3.418945008941853</v>
      </c>
      <c r="K56" s="314">
        <v>21.15496240543461</v>
      </c>
      <c r="L56" s="314" t="s">
        <v>52</v>
      </c>
      <c r="M56" s="314">
        <v>1.081503013032627</v>
      </c>
      <c r="N56" s="314" t="s">
        <v>52</v>
      </c>
      <c r="O56" s="314">
        <v>0.2790975517503554</v>
      </c>
      <c r="P56" s="314">
        <v>11.442999621764569</v>
      </c>
      <c r="Q56" s="314">
        <v>0.6279694914382995</v>
      </c>
      <c r="R56" s="314" t="s">
        <v>52</v>
      </c>
      <c r="S56" s="314">
        <v>0.1744359698439721</v>
      </c>
      <c r="T56" s="314" t="s">
        <v>51</v>
      </c>
      <c r="U56" s="314">
        <v>2.4769907717844037</v>
      </c>
      <c r="V56" s="314">
        <v>0.10466158190638326</v>
      </c>
      <c r="W56" s="314">
        <v>0.1395487758751777</v>
      </c>
      <c r="X56" s="314">
        <v>0.31398474571914975</v>
      </c>
      <c r="Y56" s="314">
        <v>0.2790975517503554</v>
      </c>
      <c r="Z56" s="314">
        <v>0.1395487758751777</v>
      </c>
      <c r="AA56" s="314">
        <v>1.2210517889078047</v>
      </c>
      <c r="AB56" s="314">
        <v>0.5233079095319163</v>
      </c>
      <c r="AC56" s="314">
        <v>1.4303749527205711</v>
      </c>
      <c r="AD56" s="314" t="s">
        <v>52</v>
      </c>
      <c r="AE56" s="314">
        <v>9.94285028110641</v>
      </c>
      <c r="AF56" s="314">
        <v>7.334167839242192</v>
      </c>
      <c r="AG56" s="314">
        <v>88.93631528336111</v>
      </c>
      <c r="AH56" s="314" t="s">
        <v>51</v>
      </c>
      <c r="AI56" s="314" t="s">
        <v>52</v>
      </c>
      <c r="AJ56" s="314" t="s">
        <v>51</v>
      </c>
      <c r="AK56" s="314">
        <v>0.24421035778156094</v>
      </c>
      <c r="AL56" s="314" t="s">
        <v>53</v>
      </c>
      <c r="AM56" s="314">
        <v>11.063684716638885</v>
      </c>
      <c r="AN56" s="314">
        <v>100</v>
      </c>
      <c r="AO56" s="169"/>
      <c r="AP56" s="169"/>
    </row>
    <row r="57" spans="1:42" ht="12.75" customHeight="1">
      <c r="A57" s="94" t="s">
        <v>177</v>
      </c>
      <c r="B57" s="314">
        <v>10.076669566525126</v>
      </c>
      <c r="C57" s="314">
        <v>0.3697860391385367</v>
      </c>
      <c r="D57" s="314">
        <v>0.4754391931781186</v>
      </c>
      <c r="E57" s="314">
        <v>6.591393826265958</v>
      </c>
      <c r="F57" s="314" t="s">
        <v>52</v>
      </c>
      <c r="G57" s="314" t="s">
        <v>52</v>
      </c>
      <c r="H57" s="314">
        <v>0.356579394883589</v>
      </c>
      <c r="I57" s="314">
        <v>0.2113063080791638</v>
      </c>
      <c r="J57" s="314">
        <v>1.5583840220838334</v>
      </c>
      <c r="K57" s="314">
        <v>2.324369388870802</v>
      </c>
      <c r="L57" s="314">
        <v>0.4226126161583276</v>
      </c>
      <c r="M57" s="314">
        <v>0.07923986552968644</v>
      </c>
      <c r="N57" s="314" t="s">
        <v>52</v>
      </c>
      <c r="O57" s="314">
        <v>0.5546790587078051</v>
      </c>
      <c r="P57" s="314">
        <v>0.303752817863798</v>
      </c>
      <c r="Q57" s="314">
        <v>0.3301661063736935</v>
      </c>
      <c r="R57" s="314">
        <v>0.11885979829452965</v>
      </c>
      <c r="S57" s="314" t="s">
        <v>52</v>
      </c>
      <c r="T57" s="314" t="s">
        <v>51</v>
      </c>
      <c r="U57" s="314">
        <v>1.2942511369848786</v>
      </c>
      <c r="V57" s="314">
        <v>18.602742948747128</v>
      </c>
      <c r="W57" s="314">
        <v>0.48864583743306633</v>
      </c>
      <c r="X57" s="314">
        <v>0.1716863753143206</v>
      </c>
      <c r="Y57" s="314">
        <v>2.548882341204914</v>
      </c>
      <c r="Z57" s="314" t="s">
        <v>52</v>
      </c>
      <c r="AA57" s="314">
        <v>0.15847973105937288</v>
      </c>
      <c r="AB57" s="314">
        <v>0.3697860391385367</v>
      </c>
      <c r="AC57" s="314">
        <v>0.5282657701979097</v>
      </c>
      <c r="AD57" s="314" t="s">
        <v>52</v>
      </c>
      <c r="AE57" s="314">
        <v>20.325025508364572</v>
      </c>
      <c r="AF57" s="314">
        <v>21.41770851857888</v>
      </c>
      <c r="AG57" s="314">
        <v>89.78436536301612</v>
      </c>
      <c r="AH57" s="314" t="s">
        <v>51</v>
      </c>
      <c r="AI57" s="314" t="s">
        <v>52</v>
      </c>
      <c r="AJ57" s="314" t="s">
        <v>51</v>
      </c>
      <c r="AK57" s="314" t="s">
        <v>52</v>
      </c>
      <c r="AL57" s="314" t="s">
        <v>52</v>
      </c>
      <c r="AM57" s="314">
        <v>10.215634636983872</v>
      </c>
      <c r="AN57" s="314">
        <v>100</v>
      </c>
      <c r="AO57" s="169"/>
      <c r="AP57" s="169"/>
    </row>
    <row r="58" spans="1:40" ht="12.75" customHeight="1">
      <c r="A58" s="170"/>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5"/>
      <c r="AG58" s="84"/>
      <c r="AH58" s="84"/>
      <c r="AI58" s="84"/>
      <c r="AJ58" s="84"/>
      <c r="AK58" s="84"/>
      <c r="AL58" s="84"/>
      <c r="AM58" s="320"/>
      <c r="AN58" s="321"/>
    </row>
    <row r="59" spans="1:40" s="134" customFormat="1" ht="138.75" customHeight="1">
      <c r="A59" s="455" t="s">
        <v>472</v>
      </c>
      <c r="B59" s="455"/>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row>
    <row r="60" spans="1:40" s="134" customFormat="1" ht="19.5" customHeight="1">
      <c r="A60" s="171"/>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1:40" s="134" customFormat="1" ht="19.5" customHeight="1">
      <c r="A61" s="171"/>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1:40" ht="12.75">
      <c r="A62" s="148"/>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row>
    <row r="63" spans="1:42" s="173" customFormat="1" ht="12.75">
      <c r="A63" s="17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P63" s="134"/>
    </row>
    <row r="64" spans="1:42" s="173" customFormat="1" ht="4.5" customHeight="1">
      <c r="A64" s="172"/>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P64" s="134"/>
    </row>
    <row r="65" spans="1:42" s="173" customFormat="1" ht="4.5" customHeight="1">
      <c r="A65" s="17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P65" s="16"/>
    </row>
    <row r="66" spans="1:40" s="173" customFormat="1" ht="4.5" customHeight="1">
      <c r="A66" s="174"/>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row>
    <row r="67" spans="1:40" s="173" customFormat="1" ht="4.5" customHeight="1">
      <c r="A67" s="17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row>
    <row r="68" spans="1:40" s="173" customFormat="1" ht="4.5" customHeight="1">
      <c r="A68" s="17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row>
    <row r="69" spans="1:40" s="173" customFormat="1" ht="4.5" customHeight="1">
      <c r="A69" s="17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row>
    <row r="70" spans="1:40" s="173" customFormat="1" ht="4.5" customHeight="1">
      <c r="A70" s="172"/>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row>
    <row r="71" spans="1:40" s="173" customFormat="1" ht="4.5" customHeight="1">
      <c r="A71" s="172"/>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row>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spans="2:40" ht="38.25" customHeight="1" hidden="1">
      <c r="B109" s="166" t="s">
        <v>1</v>
      </c>
      <c r="C109" s="166" t="s">
        <v>2</v>
      </c>
      <c r="D109" s="166" t="s">
        <v>3</v>
      </c>
      <c r="E109" s="166" t="s">
        <v>5</v>
      </c>
      <c r="F109" s="166" t="s">
        <v>8</v>
      </c>
      <c r="G109" s="166" t="s">
        <v>9</v>
      </c>
      <c r="H109" s="166" t="s">
        <v>11</v>
      </c>
      <c r="I109" s="166" t="s">
        <v>12</v>
      </c>
      <c r="J109" s="166" t="s">
        <v>13</v>
      </c>
      <c r="K109" s="166" t="s">
        <v>14</v>
      </c>
      <c r="L109" s="166" t="s">
        <v>15</v>
      </c>
      <c r="M109" s="166" t="s">
        <v>16</v>
      </c>
      <c r="N109" s="166" t="s">
        <v>19</v>
      </c>
      <c r="O109" s="166" t="s">
        <v>21</v>
      </c>
      <c r="P109" s="166" t="s">
        <v>23</v>
      </c>
      <c r="Q109" s="166" t="s">
        <v>25</v>
      </c>
      <c r="R109" s="166" t="s">
        <v>26</v>
      </c>
      <c r="S109" s="166" t="s">
        <v>28</v>
      </c>
      <c r="T109" s="166" t="s">
        <v>29</v>
      </c>
      <c r="U109" s="166" t="s">
        <v>30</v>
      </c>
      <c r="V109" s="166" t="s">
        <v>31</v>
      </c>
      <c r="W109" s="166" t="s">
        <v>35</v>
      </c>
      <c r="X109" s="166" t="s">
        <v>36</v>
      </c>
      <c r="Y109" s="166" t="s">
        <v>38</v>
      </c>
      <c r="Z109" s="166" t="s">
        <v>39</v>
      </c>
      <c r="AA109" s="166" t="s">
        <v>41</v>
      </c>
      <c r="AB109" s="166" t="s">
        <v>42</v>
      </c>
      <c r="AC109" s="166" t="s">
        <v>45</v>
      </c>
      <c r="AD109" s="166" t="s">
        <v>46</v>
      </c>
      <c r="AE109" s="166" t="s">
        <v>47</v>
      </c>
      <c r="AF109" s="166" t="s">
        <v>205</v>
      </c>
      <c r="AG109" s="166" t="s">
        <v>4</v>
      </c>
      <c r="AH109" s="166" t="s">
        <v>6</v>
      </c>
      <c r="AI109" s="166" t="s">
        <v>103</v>
      </c>
      <c r="AJ109" s="166" t="s">
        <v>20</v>
      </c>
      <c r="AK109" s="166" t="s">
        <v>37</v>
      </c>
      <c r="AL109" s="166" t="s">
        <v>174</v>
      </c>
      <c r="AM109" s="166" t="s">
        <v>206</v>
      </c>
      <c r="AN109" s="166" t="s">
        <v>212</v>
      </c>
    </row>
    <row r="110" spans="2:40" ht="12.75" hidden="1">
      <c r="B110" s="24">
        <v>1</v>
      </c>
      <c r="C110" s="24">
        <v>2</v>
      </c>
      <c r="D110" s="24">
        <v>3</v>
      </c>
      <c r="E110" s="24" t="s">
        <v>307</v>
      </c>
      <c r="F110" s="24"/>
      <c r="G110" s="24"/>
      <c r="H110" s="24"/>
      <c r="I110" s="24"/>
      <c r="J110" s="24">
        <v>6</v>
      </c>
      <c r="K110" s="24"/>
      <c r="L110" s="24"/>
      <c r="M110" s="24"/>
      <c r="N110" s="24" t="s">
        <v>316</v>
      </c>
      <c r="O110" s="24"/>
      <c r="P110" s="24"/>
      <c r="Q110" s="24"/>
      <c r="R110" s="24"/>
      <c r="S110" s="24"/>
      <c r="T110" s="24">
        <v>6</v>
      </c>
      <c r="U110" s="24"/>
      <c r="V110" s="24"/>
      <c r="W110" s="24"/>
      <c r="X110" s="24"/>
      <c r="Y110" s="24"/>
      <c r="Z110" s="24"/>
      <c r="AA110" s="24"/>
      <c r="AB110" s="24"/>
      <c r="AC110" s="24"/>
      <c r="AD110" s="24">
        <v>1</v>
      </c>
      <c r="AE110" s="24">
        <v>1</v>
      </c>
      <c r="AF110" s="24"/>
      <c r="AG110" s="24"/>
      <c r="AH110" s="24"/>
      <c r="AI110" s="24"/>
      <c r="AJ110" s="24"/>
      <c r="AK110" s="24" t="s">
        <v>277</v>
      </c>
      <c r="AL110" s="24"/>
      <c r="AM110" s="24"/>
      <c r="AN110" s="24"/>
    </row>
    <row r="111" ht="12.75" hidden="1"/>
    <row r="112" spans="1:40" ht="16.5" customHeight="1" hidden="1">
      <c r="A112" s="162" t="s">
        <v>245</v>
      </c>
      <c r="B112" s="163" t="e">
        <f>#REF!</f>
        <v>#REF!</v>
      </c>
      <c r="C112" s="163" t="e">
        <f>#REF!</f>
        <v>#REF!</v>
      </c>
      <c r="D112" s="163" t="e">
        <f>#REF!</f>
        <v>#REF!</v>
      </c>
      <c r="E112" s="163" t="e">
        <f>#REF!</f>
        <v>#REF!</v>
      </c>
      <c r="F112" s="163" t="e">
        <f>#REF!</f>
        <v>#REF!</v>
      </c>
      <c r="G112" s="163" t="e">
        <f>#REF!</f>
        <v>#REF!</v>
      </c>
      <c r="H112" s="163" t="e">
        <f>#REF!</f>
        <v>#REF!</v>
      </c>
      <c r="I112" s="163" t="e">
        <f>#REF!</f>
        <v>#REF!</v>
      </c>
      <c r="J112" s="163" t="e">
        <f>#REF!</f>
        <v>#REF!</v>
      </c>
      <c r="K112" s="163" t="e">
        <f>#REF!</f>
        <v>#REF!</v>
      </c>
      <c r="L112" s="163" t="e">
        <f>#REF!</f>
        <v>#REF!</v>
      </c>
      <c r="M112" s="163" t="e">
        <f>#REF!</f>
        <v>#REF!</v>
      </c>
      <c r="N112" s="163" t="e">
        <f>#REF!</f>
        <v>#REF!</v>
      </c>
      <c r="O112" s="163" t="e">
        <f>#REF!</f>
        <v>#REF!</v>
      </c>
      <c r="P112" s="163" t="e">
        <f>#REF!</f>
        <v>#REF!</v>
      </c>
      <c r="Q112" s="163" t="e">
        <f>#REF!</f>
        <v>#REF!</v>
      </c>
      <c r="R112" s="163" t="e">
        <f>#REF!</f>
        <v>#REF!</v>
      </c>
      <c r="S112" s="175" t="e">
        <f>#REF!</f>
        <v>#REF!</v>
      </c>
      <c r="T112" s="163" t="e">
        <f>#REF!</f>
        <v>#REF!</v>
      </c>
      <c r="U112" s="163" t="e">
        <f>#REF!</f>
        <v>#REF!</v>
      </c>
      <c r="V112" s="163" t="e">
        <f>#REF!</f>
        <v>#REF!</v>
      </c>
      <c r="W112" s="163" t="e">
        <f>#REF!</f>
        <v>#REF!</v>
      </c>
      <c r="X112" s="163" t="e">
        <f>#REF!</f>
        <v>#REF!</v>
      </c>
      <c r="Y112" s="163" t="e">
        <f>#REF!</f>
        <v>#REF!</v>
      </c>
      <c r="Z112" s="163" t="e">
        <f>#REF!</f>
        <v>#REF!</v>
      </c>
      <c r="AA112" s="163" t="e">
        <f>#REF!</f>
        <v>#REF!</v>
      </c>
      <c r="AB112" s="163" t="e">
        <f>#REF!</f>
        <v>#REF!</v>
      </c>
      <c r="AC112" s="163" t="e">
        <f>#REF!</f>
        <v>#REF!</v>
      </c>
      <c r="AD112" s="163" t="e">
        <f>#REF!</f>
        <v>#REF!</v>
      </c>
      <c r="AE112" s="163" t="e">
        <f>#REF!</f>
        <v>#REF!</v>
      </c>
      <c r="AF112" s="164"/>
      <c r="AG112" s="163" t="e">
        <f>#REF!</f>
        <v>#REF!</v>
      </c>
      <c r="AH112" s="175" t="e">
        <f>#REF!</f>
        <v>#REF!</v>
      </c>
      <c r="AI112" s="163" t="e">
        <f>#REF!</f>
        <v>#REF!</v>
      </c>
      <c r="AJ112" s="175" t="e">
        <f>#REF!</f>
        <v>#REF!</v>
      </c>
      <c r="AK112" s="163" t="e">
        <f>#REF!</f>
        <v>#REF!</v>
      </c>
      <c r="AL112" s="163" t="e">
        <f>#REF!</f>
        <v>#REF!</v>
      </c>
      <c r="AM112" s="164"/>
      <c r="AN112" s="165"/>
    </row>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sheetData>
  <sheetProtection/>
  <mergeCells count="9">
    <mergeCell ref="A59:AN59"/>
    <mergeCell ref="A4:AN4"/>
    <mergeCell ref="A7:AN7"/>
    <mergeCell ref="B9:AN9"/>
    <mergeCell ref="B10:AF10"/>
    <mergeCell ref="AG10:AM10"/>
    <mergeCell ref="A5:AN5"/>
    <mergeCell ref="AM11:AM12"/>
    <mergeCell ref="AN10:AN12"/>
  </mergeCells>
  <hyperlinks>
    <hyperlink ref="A1" r:id="rId1" display="http://www.sourceoecd.org/9789264055988"/>
  </hyperlinks>
  <printOptions horizontalCentered="1" verticalCentered="1"/>
  <pageMargins left="0.15748031496062992" right="0.15748031496062992" top="0.1968503937007874" bottom="0.15748031496062992" header="0.1968503937007874" footer="0.15748031496062992"/>
  <pageSetup fitToHeight="2" fitToWidth="2" horizontalDpi="600" verticalDpi="600" orientation="landscape" paperSize="9" scale="50" r:id="rId4"/>
  <legacyDrawing r:id="rId3"/>
</worksheet>
</file>

<file path=xl/worksheets/sheet5.xml><?xml version="1.0" encoding="utf-8"?>
<worksheet xmlns="http://schemas.openxmlformats.org/spreadsheetml/2006/main" xmlns:r="http://schemas.openxmlformats.org/officeDocument/2006/relationships">
  <sheetPr codeName="Sheet9">
    <tabColor rgb="FFFF0000"/>
  </sheetPr>
  <dimension ref="A1:G125"/>
  <sheetViews>
    <sheetView showGridLines="0" zoomScaleSheetLayoutView="90" workbookViewId="0" topLeftCell="A1">
      <selection activeCell="A2" sqref="A2"/>
    </sheetView>
  </sheetViews>
  <sheetFormatPr defaultColWidth="9.140625" defaultRowHeight="12.75"/>
  <cols>
    <col min="1" max="1" width="19.8515625" style="11" customWidth="1"/>
    <col min="2" max="2" width="7.8515625" style="11" customWidth="1"/>
    <col min="3" max="6" width="10.7109375" style="11" customWidth="1"/>
    <col min="7" max="7" width="10.7109375" style="131" customWidth="1"/>
    <col min="8" max="16384" width="9.140625" style="11" customWidth="1"/>
  </cols>
  <sheetData>
    <row r="1" ht="12.75">
      <c r="A1" s="402" t="s">
        <v>488</v>
      </c>
    </row>
    <row r="2" spans="1:2" ht="10.5">
      <c r="A2" s="407"/>
      <c r="B2" s="510" t="s">
        <v>374</v>
      </c>
    </row>
    <row r="3" ht="10.5">
      <c r="A3" s="407" t="s">
        <v>490</v>
      </c>
    </row>
    <row r="4" spans="1:7" ht="36.75" customHeight="1">
      <c r="A4" s="462" t="s">
        <v>414</v>
      </c>
      <c r="B4" s="462"/>
      <c r="C4" s="462"/>
      <c r="D4" s="462"/>
      <c r="E4" s="462"/>
      <c r="F4" s="462"/>
      <c r="G4" s="125"/>
    </row>
    <row r="5" spans="1:7" ht="12.75" customHeight="1">
      <c r="A5" s="40"/>
      <c r="B5" s="40"/>
      <c r="C5" s="40"/>
      <c r="D5" s="40"/>
      <c r="E5" s="40"/>
      <c r="F5" s="40"/>
      <c r="G5" s="126"/>
    </row>
    <row r="6" spans="1:7" ht="33.75">
      <c r="A6" s="463"/>
      <c r="B6" s="41" t="s">
        <v>259</v>
      </c>
      <c r="C6" s="42" t="s">
        <v>419</v>
      </c>
      <c r="D6" s="42" t="s">
        <v>420</v>
      </c>
      <c r="E6" s="42" t="s">
        <v>258</v>
      </c>
      <c r="F6" s="42" t="s">
        <v>281</v>
      </c>
      <c r="G6" s="127"/>
    </row>
    <row r="7" spans="1:7" ht="11.25">
      <c r="A7" s="464"/>
      <c r="B7" s="43"/>
      <c r="C7" s="387">
        <v>1</v>
      </c>
      <c r="D7" s="387">
        <v>2</v>
      </c>
      <c r="E7" s="387">
        <v>3</v>
      </c>
      <c r="F7" s="387">
        <v>4</v>
      </c>
      <c r="G7" s="128"/>
    </row>
    <row r="8" spans="1:7" ht="11.25">
      <c r="A8" s="466" t="s">
        <v>421</v>
      </c>
      <c r="B8" s="467"/>
      <c r="C8" s="467"/>
      <c r="D8" s="467"/>
      <c r="E8" s="467"/>
      <c r="F8" s="468"/>
      <c r="G8" s="129"/>
    </row>
    <row r="9" spans="1:7" ht="13.5" customHeight="1">
      <c r="A9" s="44" t="s">
        <v>208</v>
      </c>
      <c r="B9" s="44"/>
      <c r="C9" s="45"/>
      <c r="D9" s="26"/>
      <c r="E9" s="26"/>
      <c r="F9" s="26"/>
      <c r="G9" s="130"/>
    </row>
    <row r="10" spans="1:7" ht="13.5" customHeight="1">
      <c r="A10" s="176" t="s">
        <v>1</v>
      </c>
      <c r="B10" s="39" t="s">
        <v>398</v>
      </c>
      <c r="C10" s="384">
        <v>14.3993756368288</v>
      </c>
      <c r="D10" s="384">
        <v>81.3211351269322</v>
      </c>
      <c r="E10" s="384">
        <v>4.27948923623908</v>
      </c>
      <c r="F10" s="384">
        <v>100</v>
      </c>
      <c r="G10" s="180"/>
    </row>
    <row r="11" spans="1:7" ht="13.5" customHeight="1">
      <c r="A11" s="176" t="s">
        <v>2</v>
      </c>
      <c r="B11" s="39">
        <v>1</v>
      </c>
      <c r="C11" s="384">
        <v>2.1149325508517</v>
      </c>
      <c r="D11" s="384">
        <v>88.6988654817726</v>
      </c>
      <c r="E11" s="384">
        <v>9.18620196737573</v>
      </c>
      <c r="F11" s="384">
        <v>100</v>
      </c>
      <c r="G11" s="180"/>
    </row>
    <row r="12" spans="1:7" ht="13.5" customHeight="1">
      <c r="A12" s="176" t="s">
        <v>3</v>
      </c>
      <c r="B12" s="39">
        <v>2</v>
      </c>
      <c r="C12" s="384">
        <v>31.0615199034982</v>
      </c>
      <c r="D12" s="384">
        <v>61.9420989143546</v>
      </c>
      <c r="E12" s="384">
        <v>6.99638118214717</v>
      </c>
      <c r="F12" s="384">
        <v>100</v>
      </c>
      <c r="G12" s="180"/>
    </row>
    <row r="13" spans="1:7" ht="13.5" customHeight="1">
      <c r="A13" s="176" t="s">
        <v>5</v>
      </c>
      <c r="B13" s="39" t="s">
        <v>461</v>
      </c>
      <c r="C13" s="384">
        <v>21.3599605738553</v>
      </c>
      <c r="D13" s="384">
        <v>70.2971188142103</v>
      </c>
      <c r="E13" s="384">
        <v>8.34292061193445</v>
      </c>
      <c r="F13" s="384">
        <v>100</v>
      </c>
      <c r="G13" s="180"/>
    </row>
    <row r="14" spans="1:7" ht="13.5" customHeight="1">
      <c r="A14" s="176" t="s">
        <v>6</v>
      </c>
      <c r="B14" s="39"/>
      <c r="C14" s="384">
        <v>32.7247306521918</v>
      </c>
      <c r="D14" s="384">
        <v>63.615428900403</v>
      </c>
      <c r="E14" s="384">
        <v>3.65984044740521</v>
      </c>
      <c r="F14" s="384">
        <v>100</v>
      </c>
      <c r="G14" s="180"/>
    </row>
    <row r="15" spans="1:7" ht="13.5" customHeight="1">
      <c r="A15" s="176" t="s">
        <v>8</v>
      </c>
      <c r="B15" s="39" t="s">
        <v>398</v>
      </c>
      <c r="C15" s="384" t="s">
        <v>51</v>
      </c>
      <c r="D15" s="384" t="s">
        <v>51</v>
      </c>
      <c r="E15" s="384" t="s">
        <v>51</v>
      </c>
      <c r="F15" s="384" t="s">
        <v>51</v>
      </c>
      <c r="G15" s="180"/>
    </row>
    <row r="16" spans="1:7" ht="13.5" customHeight="1">
      <c r="A16" s="176" t="s">
        <v>9</v>
      </c>
      <c r="B16" s="39" t="s">
        <v>398</v>
      </c>
      <c r="C16" s="384">
        <v>17.1701361715448</v>
      </c>
      <c r="D16" s="384">
        <v>78.4316794490531</v>
      </c>
      <c r="E16" s="384">
        <v>4.3981843794021</v>
      </c>
      <c r="F16" s="384">
        <v>100</v>
      </c>
      <c r="G16" s="180"/>
    </row>
    <row r="17" spans="1:7" ht="13.5" customHeight="1">
      <c r="A17" s="176" t="s">
        <v>11</v>
      </c>
      <c r="B17" s="39" t="s">
        <v>398</v>
      </c>
      <c r="C17" s="384">
        <v>0</v>
      </c>
      <c r="D17" s="384">
        <v>85.1751741345254</v>
      </c>
      <c r="E17" s="384">
        <v>14.8248258654746</v>
      </c>
      <c r="F17" s="384">
        <v>100</v>
      </c>
      <c r="G17" s="180"/>
    </row>
    <row r="18" spans="1:7" ht="13.5" customHeight="1">
      <c r="A18" s="176" t="s">
        <v>15</v>
      </c>
      <c r="B18" s="39" t="s">
        <v>398</v>
      </c>
      <c r="C18" s="384">
        <v>0.66141498216409</v>
      </c>
      <c r="D18" s="384">
        <v>95.7491082045184</v>
      </c>
      <c r="E18" s="384">
        <v>3.58947681331748</v>
      </c>
      <c r="F18" s="384">
        <v>100</v>
      </c>
      <c r="G18" s="180"/>
    </row>
    <row r="19" spans="1:7" ht="13.5" customHeight="1">
      <c r="A19" s="176" t="s">
        <v>16</v>
      </c>
      <c r="B19" s="39" t="s">
        <v>398</v>
      </c>
      <c r="C19" s="384">
        <v>0.694444444444444</v>
      </c>
      <c r="D19" s="384">
        <v>93.4722222222222</v>
      </c>
      <c r="E19" s="384">
        <v>5.83333333333333</v>
      </c>
      <c r="F19" s="384">
        <v>100</v>
      </c>
      <c r="G19" s="180"/>
    </row>
    <row r="20" spans="1:7" ht="13.5" customHeight="1">
      <c r="A20" s="176" t="s">
        <v>19</v>
      </c>
      <c r="B20" s="39" t="s">
        <v>398</v>
      </c>
      <c r="C20" s="384" t="s">
        <v>51</v>
      </c>
      <c r="D20" s="384" t="s">
        <v>51</v>
      </c>
      <c r="E20" s="384" t="s">
        <v>51</v>
      </c>
      <c r="F20" s="384" t="s">
        <v>51</v>
      </c>
      <c r="G20" s="180"/>
    </row>
    <row r="21" spans="1:7" ht="13.5" customHeight="1">
      <c r="A21" s="176" t="s">
        <v>23</v>
      </c>
      <c r="B21" s="39" t="s">
        <v>398</v>
      </c>
      <c r="C21" s="384">
        <v>21.621574733482</v>
      </c>
      <c r="D21" s="384">
        <v>67.8452156866147</v>
      </c>
      <c r="E21" s="384">
        <v>10.5332095799034</v>
      </c>
      <c r="F21" s="384">
        <v>100</v>
      </c>
      <c r="G21" s="180"/>
    </row>
    <row r="22" spans="1:7" ht="13.5" customHeight="1">
      <c r="A22" s="176" t="s">
        <v>26</v>
      </c>
      <c r="B22" s="39" t="s">
        <v>398</v>
      </c>
      <c r="C22" s="384" t="s">
        <v>51</v>
      </c>
      <c r="D22" s="384" t="s">
        <v>51</v>
      </c>
      <c r="E22" s="384" t="s">
        <v>51</v>
      </c>
      <c r="F22" s="384" t="s">
        <v>51</v>
      </c>
      <c r="G22" s="180"/>
    </row>
    <row r="23" spans="1:7" ht="13.5" customHeight="1">
      <c r="A23" s="176" t="s">
        <v>28</v>
      </c>
      <c r="B23" s="39" t="s">
        <v>398</v>
      </c>
      <c r="C23" s="384" t="s">
        <v>51</v>
      </c>
      <c r="D23" s="384" t="s">
        <v>51</v>
      </c>
      <c r="E23" s="384" t="s">
        <v>51</v>
      </c>
      <c r="F23" s="384" t="s">
        <v>51</v>
      </c>
      <c r="G23" s="180"/>
    </row>
    <row r="24" spans="1:7" ht="13.5" customHeight="1">
      <c r="A24" s="176" t="s">
        <v>29</v>
      </c>
      <c r="B24" s="39">
        <v>5</v>
      </c>
      <c r="C24" s="384">
        <v>0</v>
      </c>
      <c r="D24" s="384">
        <v>100</v>
      </c>
      <c r="E24" s="384" t="s">
        <v>51</v>
      </c>
      <c r="F24" s="384">
        <v>100</v>
      </c>
      <c r="G24" s="180"/>
    </row>
    <row r="25" spans="1:7" ht="13.5" customHeight="1">
      <c r="A25" s="176" t="s">
        <v>30</v>
      </c>
      <c r="B25" s="39" t="s">
        <v>398</v>
      </c>
      <c r="C25" s="384">
        <v>26.2252494851893</v>
      </c>
      <c r="D25" s="384">
        <v>67.2200221764613</v>
      </c>
      <c r="E25" s="384">
        <v>6.55472833834944</v>
      </c>
      <c r="F25" s="384">
        <v>100</v>
      </c>
      <c r="G25" s="180"/>
    </row>
    <row r="26" spans="1:7" ht="13.5" customHeight="1">
      <c r="A26" s="176" t="s">
        <v>31</v>
      </c>
      <c r="B26" s="39" t="s">
        <v>398</v>
      </c>
      <c r="C26" s="384">
        <v>0.514311270125224</v>
      </c>
      <c r="D26" s="384">
        <v>93.6046511627907</v>
      </c>
      <c r="E26" s="384">
        <v>5.88103756708408</v>
      </c>
      <c r="F26" s="384">
        <v>100</v>
      </c>
      <c r="G26" s="180"/>
    </row>
    <row r="27" spans="1:7" ht="13.5" customHeight="1">
      <c r="A27" s="176" t="s">
        <v>36</v>
      </c>
      <c r="B27" s="39" t="s">
        <v>398</v>
      </c>
      <c r="C27" s="384">
        <v>0.185139471735374</v>
      </c>
      <c r="D27" s="384">
        <v>86.9168106640336</v>
      </c>
      <c r="E27" s="384">
        <v>12.8980498642311</v>
      </c>
      <c r="F27" s="384">
        <v>100</v>
      </c>
      <c r="G27" s="180"/>
    </row>
    <row r="28" spans="1:7" ht="13.5" customHeight="1">
      <c r="A28" s="176" t="s">
        <v>207</v>
      </c>
      <c r="B28" s="39" t="s">
        <v>398</v>
      </c>
      <c r="C28" s="384">
        <v>0.192418703097941</v>
      </c>
      <c r="D28" s="384">
        <v>89.0513757937271</v>
      </c>
      <c r="E28" s="384">
        <v>10.7562055031749</v>
      </c>
      <c r="F28" s="384">
        <v>100</v>
      </c>
      <c r="G28" s="180"/>
    </row>
    <row r="29" spans="1:7" ht="13.5" customHeight="1">
      <c r="A29" s="176" t="s">
        <v>39</v>
      </c>
      <c r="B29" s="39" t="s">
        <v>398</v>
      </c>
      <c r="C29" s="384">
        <v>34.6166368223995</v>
      </c>
      <c r="D29" s="384">
        <v>42.3001790656031</v>
      </c>
      <c r="E29" s="384">
        <v>23.0831841119974</v>
      </c>
      <c r="F29" s="384">
        <v>100</v>
      </c>
      <c r="G29" s="180"/>
    </row>
    <row r="30" spans="1:7" ht="13.5" customHeight="1">
      <c r="A30" s="176" t="s">
        <v>41</v>
      </c>
      <c r="B30" s="39" t="s">
        <v>398</v>
      </c>
      <c r="C30" s="384">
        <v>0.463514766256125</v>
      </c>
      <c r="D30" s="384">
        <v>82.0465280536794</v>
      </c>
      <c r="E30" s="384">
        <v>17.4899571800645</v>
      </c>
      <c r="F30" s="384">
        <v>100</v>
      </c>
      <c r="G30" s="180"/>
    </row>
    <row r="31" spans="1:7" ht="13.5" customHeight="1">
      <c r="A31" s="176" t="s">
        <v>42</v>
      </c>
      <c r="B31" s="39">
        <v>6</v>
      </c>
      <c r="C31" s="384">
        <v>0</v>
      </c>
      <c r="D31" s="384">
        <v>73.6832145335268</v>
      </c>
      <c r="E31" s="384">
        <v>26.3167854664732</v>
      </c>
      <c r="F31" s="384">
        <v>100</v>
      </c>
      <c r="G31" s="180"/>
    </row>
    <row r="32" spans="1:7" ht="13.5" customHeight="1">
      <c r="A32" s="124" t="s">
        <v>46</v>
      </c>
      <c r="B32" s="39" t="s">
        <v>398</v>
      </c>
      <c r="C32" s="384">
        <v>8.99292257549204</v>
      </c>
      <c r="D32" s="384">
        <v>81.0553817976483</v>
      </c>
      <c r="E32" s="384">
        <v>9.95169562685969</v>
      </c>
      <c r="F32" s="384">
        <v>100</v>
      </c>
      <c r="G32" s="180"/>
    </row>
    <row r="33" spans="1:7" ht="13.5" customHeight="1">
      <c r="A33" s="176" t="s">
        <v>47</v>
      </c>
      <c r="B33" s="39" t="s">
        <v>398</v>
      </c>
      <c r="C33" s="384">
        <v>6.91729531264045</v>
      </c>
      <c r="D33" s="384">
        <v>72.3645270807548</v>
      </c>
      <c r="E33" s="384">
        <v>20.7181776066048</v>
      </c>
      <c r="F33" s="384">
        <v>100</v>
      </c>
      <c r="G33" s="180"/>
    </row>
    <row r="34" spans="1:7" ht="13.5" customHeight="1">
      <c r="A34" s="286" t="s">
        <v>282</v>
      </c>
      <c r="B34" s="39" t="s">
        <v>398</v>
      </c>
      <c r="C34" s="177"/>
      <c r="D34" s="178"/>
      <c r="E34" s="178"/>
      <c r="F34" s="179"/>
      <c r="G34" s="180"/>
    </row>
    <row r="35" spans="1:7" ht="13.5" customHeight="1">
      <c r="A35" s="176" t="s">
        <v>4</v>
      </c>
      <c r="B35" s="39" t="s">
        <v>398</v>
      </c>
      <c r="C35" s="384" t="s">
        <v>51</v>
      </c>
      <c r="D35" s="384" t="s">
        <v>51</v>
      </c>
      <c r="E35" s="384" t="s">
        <v>51</v>
      </c>
      <c r="F35" s="384" t="s">
        <v>51</v>
      </c>
      <c r="G35" s="180"/>
    </row>
    <row r="36" spans="1:7" ht="13.5" customHeight="1">
      <c r="A36" s="176" t="s">
        <v>103</v>
      </c>
      <c r="B36" s="39" t="s">
        <v>398</v>
      </c>
      <c r="C36" s="384">
        <v>6.0077519379845</v>
      </c>
      <c r="D36" s="384">
        <v>86.3372093023256</v>
      </c>
      <c r="E36" s="384">
        <v>7.65503875968992</v>
      </c>
      <c r="F36" s="384">
        <v>100</v>
      </c>
      <c r="G36" s="180"/>
    </row>
    <row r="37" spans="1:7" ht="13.5" customHeight="1">
      <c r="A37" s="176" t="s">
        <v>20</v>
      </c>
      <c r="B37" s="39" t="s">
        <v>398</v>
      </c>
      <c r="C37" s="384" t="s">
        <v>51</v>
      </c>
      <c r="D37" s="384" t="s">
        <v>51</v>
      </c>
      <c r="E37" s="384" t="s">
        <v>51</v>
      </c>
      <c r="F37" s="384" t="s">
        <v>51</v>
      </c>
      <c r="G37" s="180"/>
    </row>
    <row r="38" spans="1:7" ht="13.5" customHeight="1">
      <c r="A38" s="176" t="s">
        <v>174</v>
      </c>
      <c r="B38" s="39" t="s">
        <v>398</v>
      </c>
      <c r="C38" s="384">
        <v>15.4298310066128</v>
      </c>
      <c r="D38" s="384">
        <v>76.1204996326231</v>
      </c>
      <c r="E38" s="384">
        <v>8.44966936076414</v>
      </c>
      <c r="F38" s="384">
        <v>100</v>
      </c>
      <c r="G38" s="180"/>
    </row>
    <row r="39" spans="1:7" ht="13.5" customHeight="1">
      <c r="A39" s="176"/>
      <c r="B39" s="39"/>
      <c r="C39" s="177"/>
      <c r="D39" s="178"/>
      <c r="E39" s="178"/>
      <c r="F39" s="179"/>
      <c r="G39" s="180"/>
    </row>
    <row r="40" spans="1:7" ht="11.25">
      <c r="A40" s="469" t="s">
        <v>473</v>
      </c>
      <c r="B40" s="470"/>
      <c r="C40" s="470"/>
      <c r="D40" s="470"/>
      <c r="E40" s="470"/>
      <c r="F40" s="471"/>
      <c r="G40" s="129"/>
    </row>
    <row r="41" spans="1:7" ht="11.25" customHeight="1">
      <c r="A41" s="44" t="s">
        <v>208</v>
      </c>
      <c r="B41" s="46"/>
      <c r="C41" s="178"/>
      <c r="D41" s="178"/>
      <c r="E41" s="178"/>
      <c r="F41" s="179"/>
      <c r="G41" s="180"/>
    </row>
    <row r="42" spans="1:7" ht="11.25">
      <c r="A42" s="176" t="s">
        <v>12</v>
      </c>
      <c r="B42" s="39"/>
      <c r="C42" s="384">
        <v>9.18434413973283</v>
      </c>
      <c r="D42" s="384">
        <v>79.3608997847484</v>
      </c>
      <c r="E42" s="384">
        <v>11.4547560755188</v>
      </c>
      <c r="F42" s="384">
        <v>100</v>
      </c>
      <c r="G42" s="180"/>
    </row>
    <row r="43" spans="1:7" ht="11.25">
      <c r="A43" s="176" t="s">
        <v>13</v>
      </c>
      <c r="B43" s="39">
        <v>5</v>
      </c>
      <c r="C43" s="384">
        <v>4.9023681843177</v>
      </c>
      <c r="D43" s="384">
        <v>95.0976318156823</v>
      </c>
      <c r="E43" s="384" t="s">
        <v>51</v>
      </c>
      <c r="F43" s="384">
        <v>100</v>
      </c>
      <c r="G43" s="180"/>
    </row>
    <row r="44" spans="1:7" ht="11.25">
      <c r="A44" s="176" t="s">
        <v>14</v>
      </c>
      <c r="B44" s="39">
        <v>5</v>
      </c>
      <c r="C44" s="384">
        <v>40.2859545836838</v>
      </c>
      <c r="D44" s="384">
        <v>59.7140454163162</v>
      </c>
      <c r="E44" s="384" t="s">
        <v>51</v>
      </c>
      <c r="F44" s="384">
        <v>100</v>
      </c>
      <c r="G44" s="180"/>
    </row>
    <row r="45" spans="1:7" ht="11.25">
      <c r="A45" s="176" t="s">
        <v>21</v>
      </c>
      <c r="B45" s="39"/>
      <c r="C45" s="384">
        <v>0</v>
      </c>
      <c r="D45" s="384">
        <v>95.4158946532557</v>
      </c>
      <c r="E45" s="384">
        <v>4.58410534674431</v>
      </c>
      <c r="F45" s="384">
        <v>100</v>
      </c>
      <c r="G45" s="180"/>
    </row>
    <row r="46" spans="1:7" ht="11.25">
      <c r="A46" s="176" t="s">
        <v>25</v>
      </c>
      <c r="B46" s="39"/>
      <c r="C46" s="384">
        <v>11.385843956153</v>
      </c>
      <c r="D46" s="384">
        <v>80.5714002281633</v>
      </c>
      <c r="E46" s="384">
        <v>8.04275581568375</v>
      </c>
      <c r="F46" s="384">
        <v>100</v>
      </c>
      <c r="G46" s="180"/>
    </row>
    <row r="47" spans="1:7" ht="11.25">
      <c r="A47" s="176" t="s">
        <v>35</v>
      </c>
      <c r="B47" s="39"/>
      <c r="C47" s="384">
        <v>0</v>
      </c>
      <c r="D47" s="384">
        <v>94.3668559973271</v>
      </c>
      <c r="E47" s="384">
        <v>5.6331440026729</v>
      </c>
      <c r="F47" s="384">
        <v>100</v>
      </c>
      <c r="G47" s="180"/>
    </row>
    <row r="48" spans="1:7" ht="11.25">
      <c r="A48" s="176" t="s">
        <v>45</v>
      </c>
      <c r="B48" s="39"/>
      <c r="C48" s="384">
        <v>4.71833424007122</v>
      </c>
      <c r="D48" s="384">
        <v>90.5583856768386</v>
      </c>
      <c r="E48" s="384">
        <v>4.72328008309016</v>
      </c>
      <c r="F48" s="384">
        <v>100</v>
      </c>
      <c r="G48" s="180"/>
    </row>
    <row r="49" spans="1:7" ht="11.25" customHeight="1">
      <c r="A49" s="286" t="s">
        <v>470</v>
      </c>
      <c r="B49" s="39" t="s">
        <v>398</v>
      </c>
      <c r="C49" s="177"/>
      <c r="D49" s="178"/>
      <c r="E49" s="178"/>
      <c r="F49" s="179"/>
      <c r="G49" s="180"/>
    </row>
    <row r="50" spans="1:7" ht="10.5" customHeight="1">
      <c r="A50" s="124" t="s">
        <v>37</v>
      </c>
      <c r="B50" s="39" t="s">
        <v>462</v>
      </c>
      <c r="C50" s="178">
        <v>5.26350417790644</v>
      </c>
      <c r="D50" s="178">
        <v>94.7364958220936</v>
      </c>
      <c r="E50" s="384" t="s">
        <v>51</v>
      </c>
      <c r="F50" s="179">
        <v>100</v>
      </c>
      <c r="G50" s="180"/>
    </row>
    <row r="51" spans="1:7" ht="11.25">
      <c r="A51" s="124"/>
      <c r="B51" s="362"/>
      <c r="C51" s="177"/>
      <c r="D51" s="178"/>
      <c r="E51" s="178"/>
      <c r="F51" s="179"/>
      <c r="G51" s="180"/>
    </row>
    <row r="52" spans="1:7" ht="11.25">
      <c r="A52" s="47"/>
      <c r="B52" s="26"/>
      <c r="C52" s="178"/>
      <c r="D52" s="178"/>
      <c r="E52" s="178"/>
      <c r="F52" s="179"/>
      <c r="G52" s="180"/>
    </row>
    <row r="53" spans="1:7" ht="147" customHeight="1">
      <c r="A53" s="465" t="s">
        <v>486</v>
      </c>
      <c r="B53" s="465"/>
      <c r="C53" s="465"/>
      <c r="D53" s="465"/>
      <c r="E53" s="465"/>
      <c r="F53" s="465"/>
      <c r="G53" s="96"/>
    </row>
    <row r="54" ht="10.5" customHeight="1"/>
    <row r="55" ht="10.5" customHeight="1"/>
    <row r="72" ht="10.5" hidden="1"/>
    <row r="73" ht="10.5" hidden="1"/>
    <row r="74" ht="10.5" hidden="1"/>
    <row r="75" ht="10.5" hidden="1"/>
    <row r="76" ht="10.5" hidden="1"/>
    <row r="77" ht="10.5" hidden="1"/>
    <row r="78" ht="10.5" hidden="1"/>
    <row r="79" ht="10.5" hidden="1"/>
    <row r="80" ht="10.5" hidden="1"/>
    <row r="81" ht="10.5" hidden="1"/>
    <row r="82" ht="10.5" hidden="1"/>
    <row r="83" ht="10.5" hidden="1"/>
    <row r="84" ht="10.5" hidden="1"/>
    <row r="85" ht="10.5" hidden="1"/>
    <row r="86" ht="10.5" hidden="1"/>
    <row r="87" ht="10.5" hidden="1"/>
    <row r="88" ht="10.5" hidden="1"/>
    <row r="89" ht="10.5" hidden="1"/>
    <row r="90" ht="10.5" hidden="1"/>
    <row r="91" ht="10.5" hidden="1"/>
    <row r="92" ht="10.5" hidden="1"/>
    <row r="93" ht="10.5" hidden="1"/>
    <row r="94" ht="10.5" hidden="1"/>
    <row r="95" ht="10.5" hidden="1"/>
    <row r="96" ht="10.5" hidden="1"/>
    <row r="97" ht="10.5" hidden="1"/>
    <row r="98" ht="10.5" hidden="1"/>
    <row r="99" ht="10.5" hidden="1"/>
    <row r="100" ht="10.5" hidden="1"/>
    <row r="101" ht="10.5" hidden="1"/>
    <row r="102" ht="10.5" hidden="1"/>
    <row r="103" ht="10.5" hidden="1"/>
    <row r="104" ht="10.5" hidden="1"/>
    <row r="105" ht="10.5" hidden="1"/>
    <row r="106" ht="10.5" hidden="1"/>
    <row r="107" ht="10.5" hidden="1"/>
    <row r="108" ht="10.5" hidden="1"/>
    <row r="109" ht="10.5" hidden="1"/>
    <row r="110" ht="10.5" hidden="1"/>
    <row r="111" ht="10.5" hidden="1"/>
    <row r="112" ht="10.5" hidden="1"/>
    <row r="113" ht="10.5" hidden="1"/>
    <row r="114" ht="10.5" hidden="1"/>
    <row r="115" ht="10.5" hidden="1"/>
    <row r="116" ht="10.5" hidden="1"/>
    <row r="117" ht="10.5" hidden="1"/>
    <row r="118" ht="10.5" hidden="1"/>
    <row r="119" ht="10.5" hidden="1"/>
    <row r="120" ht="10.5" hidden="1"/>
    <row r="123" spans="1:6" ht="10.5">
      <c r="A123" s="8" t="s">
        <v>260</v>
      </c>
      <c r="B123" s="8"/>
      <c r="C123" s="12">
        <v>7</v>
      </c>
      <c r="D123" s="12">
        <v>4</v>
      </c>
      <c r="E123" s="12">
        <v>8</v>
      </c>
      <c r="F123" s="12">
        <v>9</v>
      </c>
    </row>
    <row r="124" spans="1:6" ht="10.5">
      <c r="A124" s="8" t="s">
        <v>261</v>
      </c>
      <c r="B124" s="8"/>
      <c r="C124" s="12">
        <v>15</v>
      </c>
      <c r="D124" s="12">
        <v>12</v>
      </c>
      <c r="E124" s="12">
        <v>16</v>
      </c>
      <c r="F124" s="12">
        <v>17</v>
      </c>
    </row>
    <row r="125" spans="1:6" ht="10.5">
      <c r="A125" s="8" t="s">
        <v>262</v>
      </c>
      <c r="B125" s="8"/>
      <c r="C125" s="12">
        <v>23</v>
      </c>
      <c r="D125" s="12">
        <v>20</v>
      </c>
      <c r="E125" s="12">
        <v>24</v>
      </c>
      <c r="F125" s="12">
        <v>25</v>
      </c>
    </row>
  </sheetData>
  <sheetProtection/>
  <mergeCells count="5">
    <mergeCell ref="A4:F4"/>
    <mergeCell ref="A6:A7"/>
    <mergeCell ref="A53:F53"/>
    <mergeCell ref="A8:F8"/>
    <mergeCell ref="A40:F40"/>
  </mergeCells>
  <hyperlinks>
    <hyperlink ref="A1" r:id="rId1" display="http://www.sourceoecd.org/9789264055988"/>
  </hyperlinks>
  <printOptions/>
  <pageMargins left="0.75" right="0.75" top="1" bottom="1" header="0.5" footer="0.5"/>
  <pageSetup horizontalDpi="600" verticalDpi="600" orientation="portrait" paperSize="9" scale="90" r:id="rId2"/>
</worksheet>
</file>

<file path=xl/worksheets/sheet6.xml><?xml version="1.0" encoding="utf-8"?>
<worksheet xmlns="http://schemas.openxmlformats.org/spreadsheetml/2006/main" xmlns:r="http://schemas.openxmlformats.org/officeDocument/2006/relationships">
  <sheetPr codeName="Sheet10">
    <tabColor rgb="FFFF0000"/>
    <pageSetUpPr fitToPage="1"/>
  </sheetPr>
  <dimension ref="A1:M53"/>
  <sheetViews>
    <sheetView showGridLines="0" zoomScaleSheetLayoutView="90" workbookViewId="0" topLeftCell="A1">
      <pane xSplit="1" ySplit="8" topLeftCell="B9"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21.8515625" style="181" customWidth="1"/>
    <col min="2" max="2" width="6.57421875" style="181" customWidth="1"/>
    <col min="3" max="4" width="11.421875" style="181" customWidth="1"/>
    <col min="5" max="5" width="12.421875" style="181" customWidth="1"/>
    <col min="6" max="9" width="11.421875" style="181" customWidth="1"/>
    <col min="10" max="10" width="12.28125" style="181" customWidth="1"/>
    <col min="11" max="13" width="11.421875" style="181" customWidth="1"/>
    <col min="14" max="16384" width="9.140625" style="181" customWidth="1"/>
  </cols>
  <sheetData>
    <row r="1" ht="12.75">
      <c r="A1" s="408" t="s">
        <v>488</v>
      </c>
    </row>
    <row r="2" spans="1:2" ht="12.75">
      <c r="A2" s="409"/>
      <c r="B2" s="509" t="s">
        <v>374</v>
      </c>
    </row>
    <row r="3" ht="12.75">
      <c r="A3" s="409" t="s">
        <v>490</v>
      </c>
    </row>
    <row r="4" spans="1:13" ht="15.75" customHeight="1">
      <c r="A4" s="472" t="s">
        <v>377</v>
      </c>
      <c r="B4" s="472"/>
      <c r="C4" s="472"/>
      <c r="D4" s="472"/>
      <c r="E4" s="472"/>
      <c r="F4" s="472"/>
      <c r="G4" s="472"/>
      <c r="H4" s="472"/>
      <c r="I4" s="472"/>
      <c r="J4" s="472"/>
      <c r="K4" s="472"/>
      <c r="L4" s="472"/>
      <c r="M4" s="95"/>
    </row>
    <row r="5" spans="1:13" ht="12.75">
      <c r="A5" s="48"/>
      <c r="B5" s="48"/>
      <c r="C5" s="49"/>
      <c r="D5" s="62"/>
      <c r="E5" s="62"/>
      <c r="F5" s="62"/>
      <c r="G5" s="62"/>
      <c r="H5" s="62"/>
      <c r="I5" s="62"/>
      <c r="J5" s="62"/>
      <c r="K5" s="62"/>
      <c r="L5" s="62"/>
      <c r="M5" s="62"/>
    </row>
    <row r="6" spans="1:13" ht="57.75" customHeight="1">
      <c r="A6" s="50"/>
      <c r="B6" s="27" t="s">
        <v>259</v>
      </c>
      <c r="C6" s="27" t="s">
        <v>218</v>
      </c>
      <c r="D6" s="27" t="s">
        <v>219</v>
      </c>
      <c r="E6" s="27" t="s">
        <v>220</v>
      </c>
      <c r="F6" s="27" t="s">
        <v>221</v>
      </c>
      <c r="G6" s="27" t="s">
        <v>222</v>
      </c>
      <c r="H6" s="27" t="s">
        <v>223</v>
      </c>
      <c r="I6" s="27" t="s">
        <v>224</v>
      </c>
      <c r="J6" s="27" t="s">
        <v>225</v>
      </c>
      <c r="K6" s="27" t="s">
        <v>226</v>
      </c>
      <c r="L6" s="27" t="s">
        <v>278</v>
      </c>
      <c r="M6" s="113"/>
    </row>
    <row r="7" spans="1:13" ht="15" customHeight="1">
      <c r="A7" s="51"/>
      <c r="B7" s="51"/>
      <c r="C7" s="387">
        <v>1</v>
      </c>
      <c r="D7" s="387">
        <v>2</v>
      </c>
      <c r="E7" s="387">
        <v>3</v>
      </c>
      <c r="F7" s="387">
        <v>4</v>
      </c>
      <c r="G7" s="387">
        <v>5</v>
      </c>
      <c r="H7" s="387">
        <v>6</v>
      </c>
      <c r="I7" s="387">
        <v>7</v>
      </c>
      <c r="J7" s="387">
        <v>8</v>
      </c>
      <c r="K7" s="387">
        <v>9</v>
      </c>
      <c r="L7" s="387">
        <v>10</v>
      </c>
      <c r="M7" s="114"/>
    </row>
    <row r="8" spans="1:13" ht="15.75" customHeight="1">
      <c r="A8" s="473" t="s">
        <v>464</v>
      </c>
      <c r="B8" s="473"/>
      <c r="C8" s="473"/>
      <c r="D8" s="473"/>
      <c r="E8" s="473"/>
      <c r="F8" s="473"/>
      <c r="G8" s="473"/>
      <c r="H8" s="473"/>
      <c r="I8" s="473"/>
      <c r="J8" s="473"/>
      <c r="K8" s="473"/>
      <c r="L8" s="474"/>
      <c r="M8" s="182"/>
    </row>
    <row r="9" spans="1:13" ht="19.5" customHeight="1">
      <c r="A9" s="183" t="s">
        <v>208</v>
      </c>
      <c r="B9" s="184"/>
      <c r="C9" s="52"/>
      <c r="D9" s="63"/>
      <c r="E9" s="63"/>
      <c r="F9" s="63"/>
      <c r="G9" s="63"/>
      <c r="H9" s="63"/>
      <c r="I9" s="63"/>
      <c r="J9" s="63"/>
      <c r="K9" s="63"/>
      <c r="L9" s="63"/>
      <c r="M9" s="62"/>
    </row>
    <row r="10" spans="1:13" ht="14.25" customHeight="1">
      <c r="A10" s="176" t="s">
        <v>1</v>
      </c>
      <c r="B10" s="185" t="s">
        <v>398</v>
      </c>
      <c r="C10" s="384">
        <v>0.839421596895528</v>
      </c>
      <c r="D10" s="384">
        <v>2.82567693541743</v>
      </c>
      <c r="E10" s="384">
        <v>10.2863832462549</v>
      </c>
      <c r="F10" s="384">
        <v>9.49855832809418</v>
      </c>
      <c r="G10" s="384">
        <v>6.61911678626401</v>
      </c>
      <c r="H10" s="384">
        <v>12.293450690485</v>
      </c>
      <c r="I10" s="384">
        <v>1.71829947752943</v>
      </c>
      <c r="J10" s="384">
        <v>55.826305634444</v>
      </c>
      <c r="K10" s="384">
        <v>0.092787304615518</v>
      </c>
      <c r="L10" s="384">
        <v>100</v>
      </c>
      <c r="M10" s="115"/>
    </row>
    <row r="11" spans="1:13" ht="12.75">
      <c r="A11" s="176" t="s">
        <v>2</v>
      </c>
      <c r="B11" s="185">
        <v>1</v>
      </c>
      <c r="C11" s="384">
        <v>2.05433473830698</v>
      </c>
      <c r="D11" s="384">
        <v>4.89263318347286</v>
      </c>
      <c r="E11" s="384">
        <v>13.1796658126223</v>
      </c>
      <c r="F11" s="384">
        <v>9.73670628433342</v>
      </c>
      <c r="G11" s="384">
        <v>19.3373131466251</v>
      </c>
      <c r="H11" s="384">
        <v>11.4831112533712</v>
      </c>
      <c r="I11" s="384">
        <v>1.50855445353246</v>
      </c>
      <c r="J11" s="384">
        <v>37.4214314608936</v>
      </c>
      <c r="K11" s="384">
        <v>0.386249666842133</v>
      </c>
      <c r="L11" s="384">
        <v>100</v>
      </c>
      <c r="M11" s="115"/>
    </row>
    <row r="12" spans="1:13" ht="12.75">
      <c r="A12" s="176" t="s">
        <v>3</v>
      </c>
      <c r="B12" s="185">
        <v>2</v>
      </c>
      <c r="C12" s="384">
        <v>6.89250770674172</v>
      </c>
      <c r="D12" s="384">
        <v>3.73274360005361</v>
      </c>
      <c r="E12" s="384">
        <v>6.42340168878166</v>
      </c>
      <c r="F12" s="384">
        <v>33.8459991958183</v>
      </c>
      <c r="G12" s="384">
        <v>13.8084707143814</v>
      </c>
      <c r="H12" s="384">
        <v>6.10507974802305</v>
      </c>
      <c r="I12" s="384">
        <v>2.08752177992226</v>
      </c>
      <c r="J12" s="384">
        <v>19.7895724433722</v>
      </c>
      <c r="K12" s="384">
        <v>7.31470312290578</v>
      </c>
      <c r="L12" s="384">
        <v>100</v>
      </c>
      <c r="M12" s="115"/>
    </row>
    <row r="13" spans="1:13" ht="12.75">
      <c r="A13" s="176" t="s">
        <v>5</v>
      </c>
      <c r="B13" s="185">
        <v>3</v>
      </c>
      <c r="C13" s="384">
        <v>1.01708864821015</v>
      </c>
      <c r="D13" s="384">
        <v>1.60117102670702</v>
      </c>
      <c r="E13" s="384">
        <v>14.9278361939031</v>
      </c>
      <c r="F13" s="384">
        <v>6.13937118164043</v>
      </c>
      <c r="G13" s="384">
        <v>8.80343011467016</v>
      </c>
      <c r="H13" s="384">
        <v>16.2546096357929</v>
      </c>
      <c r="I13" s="384">
        <v>1.49340838565563</v>
      </c>
      <c r="J13" s="384">
        <v>40.8308332652927</v>
      </c>
      <c r="K13" s="384">
        <v>8.93225154812792</v>
      </c>
      <c r="L13" s="384">
        <v>100</v>
      </c>
      <c r="M13" s="115"/>
    </row>
    <row r="14" spans="1:13" ht="12.75">
      <c r="A14" s="176" t="s">
        <v>6</v>
      </c>
      <c r="B14" s="185" t="s">
        <v>398</v>
      </c>
      <c r="C14" s="384">
        <v>3.64339172629328</v>
      </c>
      <c r="D14" s="384">
        <v>6.99893083312772</v>
      </c>
      <c r="E14" s="384">
        <v>12.7971050250843</v>
      </c>
      <c r="F14" s="384">
        <v>14.0801052718151</v>
      </c>
      <c r="G14" s="384">
        <v>8.13389258985114</v>
      </c>
      <c r="H14" s="384">
        <v>9.18661074101489</v>
      </c>
      <c r="I14" s="384">
        <v>5.85574471584834</v>
      </c>
      <c r="J14" s="384">
        <v>39.1726293280697</v>
      </c>
      <c r="K14" s="384">
        <v>0.131589768895468</v>
      </c>
      <c r="L14" s="384">
        <v>100</v>
      </c>
      <c r="M14" s="115"/>
    </row>
    <row r="15" spans="1:13" ht="12.75" customHeight="1">
      <c r="A15" s="176" t="s">
        <v>9</v>
      </c>
      <c r="B15" s="185" t="s">
        <v>398</v>
      </c>
      <c r="C15" s="384">
        <v>2.37908905932071</v>
      </c>
      <c r="D15" s="384">
        <v>3.30255125997809</v>
      </c>
      <c r="E15" s="384">
        <v>19.2205352950383</v>
      </c>
      <c r="F15" s="384">
        <v>22.5387384567225</v>
      </c>
      <c r="G15" s="384">
        <v>8.01377367350133</v>
      </c>
      <c r="H15" s="384">
        <v>9.43809672875254</v>
      </c>
      <c r="I15" s="384">
        <v>0.187822820472687</v>
      </c>
      <c r="J15" s="384">
        <v>34.9037408045077</v>
      </c>
      <c r="K15" s="384" t="s">
        <v>52</v>
      </c>
      <c r="L15" s="384">
        <v>100</v>
      </c>
      <c r="M15" s="115"/>
    </row>
    <row r="16" spans="1:13" ht="12.75">
      <c r="A16" s="176" t="s">
        <v>11</v>
      </c>
      <c r="B16" s="185">
        <v>1</v>
      </c>
      <c r="C16" s="384">
        <v>1.99604948539349</v>
      </c>
      <c r="D16" s="384">
        <v>1.84010811934713</v>
      </c>
      <c r="E16" s="384">
        <v>30.1174758290883</v>
      </c>
      <c r="F16" s="384">
        <v>8.95103441106144</v>
      </c>
      <c r="G16" s="384">
        <v>12.4545171015698</v>
      </c>
      <c r="H16" s="384">
        <v>11.1550057178501</v>
      </c>
      <c r="I16" s="384">
        <v>4.91735107599543</v>
      </c>
      <c r="J16" s="384">
        <v>28.5684582596944</v>
      </c>
      <c r="K16" s="384" t="s">
        <v>52</v>
      </c>
      <c r="L16" s="384">
        <v>100</v>
      </c>
      <c r="M16" s="115"/>
    </row>
    <row r="17" spans="1:13" ht="12.75">
      <c r="A17" s="176" t="s">
        <v>13</v>
      </c>
      <c r="B17" s="185" t="s">
        <v>411</v>
      </c>
      <c r="C17" s="384">
        <v>1.58662309686781</v>
      </c>
      <c r="D17" s="384">
        <v>4.92016265558299</v>
      </c>
      <c r="E17" s="384">
        <v>20.4388101170423</v>
      </c>
      <c r="F17" s="384">
        <v>6.14232925944465</v>
      </c>
      <c r="G17" s="384">
        <v>21.2357774790634</v>
      </c>
      <c r="H17" s="384">
        <v>16.8904212059685</v>
      </c>
      <c r="I17" s="384">
        <v>1.67211289152357</v>
      </c>
      <c r="J17" s="384">
        <v>26.8944144792715</v>
      </c>
      <c r="K17" s="384">
        <v>0.219348815235181</v>
      </c>
      <c r="L17" s="384">
        <v>100</v>
      </c>
      <c r="M17" s="115"/>
    </row>
    <row r="18" spans="1:13" ht="12.75">
      <c r="A18" s="176" t="s">
        <v>14</v>
      </c>
      <c r="B18" s="185" t="s">
        <v>398</v>
      </c>
      <c r="C18" s="384" t="s">
        <v>51</v>
      </c>
      <c r="D18" s="384" t="s">
        <v>51</v>
      </c>
      <c r="E18" s="384" t="s">
        <v>51</v>
      </c>
      <c r="F18" s="384" t="s">
        <v>51</v>
      </c>
      <c r="G18" s="384" t="s">
        <v>51</v>
      </c>
      <c r="H18" s="384" t="s">
        <v>51</v>
      </c>
      <c r="I18" s="384" t="s">
        <v>51</v>
      </c>
      <c r="J18" s="384" t="s">
        <v>51</v>
      </c>
      <c r="K18" s="384" t="s">
        <v>51</v>
      </c>
      <c r="L18" s="384" t="s">
        <v>51</v>
      </c>
      <c r="M18" s="115"/>
    </row>
    <row r="19" spans="1:13" ht="12.75">
      <c r="A19" s="176" t="s">
        <v>15</v>
      </c>
      <c r="B19" s="185" t="s">
        <v>398</v>
      </c>
      <c r="C19" s="384">
        <v>10.2036266349584</v>
      </c>
      <c r="D19" s="384">
        <v>4.73766349583829</v>
      </c>
      <c r="E19" s="384">
        <v>9.04800832342449</v>
      </c>
      <c r="F19" s="384">
        <v>35.8650416171225</v>
      </c>
      <c r="G19" s="384">
        <v>10.2110582639715</v>
      </c>
      <c r="H19" s="384">
        <v>6.90769916765755</v>
      </c>
      <c r="I19" s="384">
        <v>2.55648038049941</v>
      </c>
      <c r="J19" s="384">
        <v>20.4704221165279</v>
      </c>
      <c r="K19" s="384">
        <v>0</v>
      </c>
      <c r="L19" s="384">
        <v>100</v>
      </c>
      <c r="M19" s="115"/>
    </row>
    <row r="20" spans="1:13" ht="12.75">
      <c r="A20" s="176" t="s">
        <v>16</v>
      </c>
      <c r="B20" s="185" t="s">
        <v>398</v>
      </c>
      <c r="C20" s="384">
        <v>0.833333333333333</v>
      </c>
      <c r="D20" s="384">
        <v>5.13888888888889</v>
      </c>
      <c r="E20" s="384">
        <v>7.08333333333333</v>
      </c>
      <c r="F20" s="384">
        <v>3.61111111111111</v>
      </c>
      <c r="G20" s="384">
        <v>41.6666666666667</v>
      </c>
      <c r="H20" s="384">
        <v>17.2222222222222</v>
      </c>
      <c r="I20" s="384">
        <v>0.833333333333333</v>
      </c>
      <c r="J20" s="384">
        <v>23.6111111111111</v>
      </c>
      <c r="K20" s="384" t="s">
        <v>52</v>
      </c>
      <c r="L20" s="384">
        <v>100</v>
      </c>
      <c r="M20" s="115"/>
    </row>
    <row r="21" spans="1:13" ht="12.75">
      <c r="A21" s="176" t="s">
        <v>19</v>
      </c>
      <c r="B21" s="185" t="s">
        <v>398</v>
      </c>
      <c r="C21" s="384" t="s">
        <v>51</v>
      </c>
      <c r="D21" s="384" t="s">
        <v>51</v>
      </c>
      <c r="E21" s="384" t="s">
        <v>51</v>
      </c>
      <c r="F21" s="384" t="s">
        <v>51</v>
      </c>
      <c r="G21" s="384" t="s">
        <v>51</v>
      </c>
      <c r="H21" s="384" t="s">
        <v>51</v>
      </c>
      <c r="I21" s="384" t="s">
        <v>51</v>
      </c>
      <c r="J21" s="384" t="s">
        <v>51</v>
      </c>
      <c r="K21" s="384" t="s">
        <v>51</v>
      </c>
      <c r="L21" s="384" t="s">
        <v>51</v>
      </c>
      <c r="M21" s="115"/>
    </row>
    <row r="22" spans="1:13" ht="12.75">
      <c r="A22" s="176" t="s">
        <v>23</v>
      </c>
      <c r="B22" s="185" t="s">
        <v>398</v>
      </c>
      <c r="C22" s="384">
        <v>2.37589236921315</v>
      </c>
      <c r="D22" s="384">
        <v>2.38022952213249</v>
      </c>
      <c r="E22" s="384">
        <v>14.7098878412255</v>
      </c>
      <c r="F22" s="384">
        <v>2.14862555623986</v>
      </c>
      <c r="G22" s="384">
        <v>24.5101185777608</v>
      </c>
      <c r="H22" s="384">
        <v>1.25256976310471</v>
      </c>
      <c r="I22" s="384">
        <v>2.22322458645247</v>
      </c>
      <c r="J22" s="384">
        <v>40.1273388097118</v>
      </c>
      <c r="K22" s="384">
        <v>10.2721129741592</v>
      </c>
      <c r="L22" s="384">
        <v>100</v>
      </c>
      <c r="M22" s="115"/>
    </row>
    <row r="23" spans="1:13" ht="12.75">
      <c r="A23" s="176" t="s">
        <v>25</v>
      </c>
      <c r="B23" s="185" t="s">
        <v>398</v>
      </c>
      <c r="C23" s="384" t="s">
        <v>51</v>
      </c>
      <c r="D23" s="384" t="s">
        <v>51</v>
      </c>
      <c r="E23" s="384" t="s">
        <v>51</v>
      </c>
      <c r="F23" s="384" t="s">
        <v>51</v>
      </c>
      <c r="G23" s="384" t="s">
        <v>51</v>
      </c>
      <c r="H23" s="384" t="s">
        <v>51</v>
      </c>
      <c r="I23" s="384" t="s">
        <v>51</v>
      </c>
      <c r="J23" s="384" t="s">
        <v>51</v>
      </c>
      <c r="K23" s="384" t="s">
        <v>52</v>
      </c>
      <c r="L23" s="384" t="s">
        <v>51</v>
      </c>
      <c r="M23" s="115"/>
    </row>
    <row r="24" spans="1:13" ht="12.75" customHeight="1">
      <c r="A24" s="176" t="s">
        <v>26</v>
      </c>
      <c r="B24" s="185" t="s">
        <v>398</v>
      </c>
      <c r="C24" s="384" t="s">
        <v>51</v>
      </c>
      <c r="D24" s="384" t="s">
        <v>51</v>
      </c>
      <c r="E24" s="384" t="s">
        <v>51</v>
      </c>
      <c r="F24" s="384" t="s">
        <v>51</v>
      </c>
      <c r="G24" s="384" t="s">
        <v>51</v>
      </c>
      <c r="H24" s="384" t="s">
        <v>51</v>
      </c>
      <c r="I24" s="384" t="s">
        <v>51</v>
      </c>
      <c r="J24" s="384" t="s">
        <v>51</v>
      </c>
      <c r="K24" s="384" t="s">
        <v>51</v>
      </c>
      <c r="L24" s="384" t="s">
        <v>51</v>
      </c>
      <c r="M24" s="115"/>
    </row>
    <row r="25" spans="1:13" ht="12.75">
      <c r="A25" s="176" t="s">
        <v>28</v>
      </c>
      <c r="B25" s="185" t="s">
        <v>398</v>
      </c>
      <c r="C25" s="384" t="s">
        <v>51</v>
      </c>
      <c r="D25" s="384" t="s">
        <v>51</v>
      </c>
      <c r="E25" s="384" t="s">
        <v>51</v>
      </c>
      <c r="F25" s="384" t="s">
        <v>51</v>
      </c>
      <c r="G25" s="384" t="s">
        <v>51</v>
      </c>
      <c r="H25" s="384" t="s">
        <v>51</v>
      </c>
      <c r="I25" s="384" t="s">
        <v>51</v>
      </c>
      <c r="J25" s="384" t="s">
        <v>51</v>
      </c>
      <c r="K25" s="384" t="s">
        <v>51</v>
      </c>
      <c r="L25" s="384" t="s">
        <v>51</v>
      </c>
      <c r="M25" s="115"/>
    </row>
    <row r="26" spans="1:13" ht="12.75">
      <c r="A26" s="176" t="s">
        <v>29</v>
      </c>
      <c r="B26" s="185">
        <v>4</v>
      </c>
      <c r="C26" s="384">
        <v>1.46412884333821</v>
      </c>
      <c r="D26" s="384">
        <v>5.69679222680687</v>
      </c>
      <c r="E26" s="384">
        <v>5.35072540929056</v>
      </c>
      <c r="F26" s="384">
        <v>16.9273259683216</v>
      </c>
      <c r="G26" s="384">
        <v>11.8095301477439</v>
      </c>
      <c r="H26" s="384">
        <v>4.95474510847864</v>
      </c>
      <c r="I26" s="384">
        <v>6.63849327831758</v>
      </c>
      <c r="J26" s="384">
        <v>46.386263809397</v>
      </c>
      <c r="K26" s="384">
        <v>0.771995208305604</v>
      </c>
      <c r="L26" s="384">
        <v>100</v>
      </c>
      <c r="M26" s="115"/>
    </row>
    <row r="27" spans="1:13" ht="12.75" customHeight="1">
      <c r="A27" s="176" t="s">
        <v>30</v>
      </c>
      <c r="B27" s="185">
        <v>4</v>
      </c>
      <c r="C27" s="384">
        <v>1.41486750039064</v>
      </c>
      <c r="D27" s="384">
        <v>3.95333462284385</v>
      </c>
      <c r="E27" s="384">
        <v>7.46315237181924</v>
      </c>
      <c r="F27" s="384">
        <v>6.98209876027543</v>
      </c>
      <c r="G27" s="384">
        <v>14.4673981187029</v>
      </c>
      <c r="H27" s="384">
        <v>20.5173652868357</v>
      </c>
      <c r="I27" s="384">
        <v>3.22114268775714</v>
      </c>
      <c r="J27" s="384">
        <v>41.7871178112306</v>
      </c>
      <c r="K27" s="384">
        <v>0.197455781271799</v>
      </c>
      <c r="L27" s="384">
        <v>100</v>
      </c>
      <c r="M27" s="115"/>
    </row>
    <row r="28" spans="1:13" ht="12.75">
      <c r="A28" s="176" t="s">
        <v>31</v>
      </c>
      <c r="B28" s="185" t="s">
        <v>398</v>
      </c>
      <c r="C28" s="384">
        <v>1.18515205724508</v>
      </c>
      <c r="D28" s="384">
        <v>5.61270125223614</v>
      </c>
      <c r="E28" s="384">
        <v>4.44991055456172</v>
      </c>
      <c r="F28" s="384">
        <v>8.47495527728086</v>
      </c>
      <c r="G28" s="384">
        <v>21.4221824686941</v>
      </c>
      <c r="H28" s="384">
        <v>14.6466905187835</v>
      </c>
      <c r="I28" s="384">
        <v>3.15295169946333</v>
      </c>
      <c r="J28" s="384">
        <v>33.4973166368515</v>
      </c>
      <c r="K28" s="384">
        <v>7.55813953488372</v>
      </c>
      <c r="L28" s="384">
        <v>100</v>
      </c>
      <c r="M28" s="115"/>
    </row>
    <row r="29" spans="1:13" ht="12.75">
      <c r="A29" s="176" t="s">
        <v>36</v>
      </c>
      <c r="B29" s="185" t="s">
        <v>398</v>
      </c>
      <c r="C29" s="384">
        <v>1.43174524808689</v>
      </c>
      <c r="D29" s="384">
        <v>3.82621574919773</v>
      </c>
      <c r="E29" s="384">
        <v>19.3779313749691</v>
      </c>
      <c r="F29" s="384">
        <v>8.75092569735868</v>
      </c>
      <c r="G29" s="384">
        <v>8.98543569489015</v>
      </c>
      <c r="H29" s="384">
        <v>6.93655887435201</v>
      </c>
      <c r="I29" s="384">
        <v>6.97358676869909</v>
      </c>
      <c r="J29" s="384">
        <v>43.7176005924463</v>
      </c>
      <c r="K29" s="384" t="s">
        <v>52</v>
      </c>
      <c r="L29" s="384">
        <v>100</v>
      </c>
      <c r="M29" s="115"/>
    </row>
    <row r="30" spans="1:13" ht="12.75">
      <c r="A30" s="176" t="s">
        <v>39</v>
      </c>
      <c r="B30" s="185" t="s">
        <v>411</v>
      </c>
      <c r="C30" s="384">
        <v>1.1160284779680585</v>
      </c>
      <c r="D30" s="384">
        <v>3.5405041370021166</v>
      </c>
      <c r="E30" s="384">
        <v>7.728817907767302</v>
      </c>
      <c r="F30" s="384">
        <v>33.089602976075945</v>
      </c>
      <c r="G30" s="384">
        <v>14.136360720928742</v>
      </c>
      <c r="H30" s="384">
        <v>6.625617343339106</v>
      </c>
      <c r="I30" s="384">
        <v>3.7136809697902637</v>
      </c>
      <c r="J30" s="384">
        <v>30.04938746712847</v>
      </c>
      <c r="K30" s="384">
        <v>0</v>
      </c>
      <c r="L30" s="384">
        <v>100</v>
      </c>
      <c r="M30" s="115"/>
    </row>
    <row r="31" spans="1:13" ht="12.75">
      <c r="A31" s="176" t="s">
        <v>41</v>
      </c>
      <c r="B31" s="185" t="s">
        <v>398</v>
      </c>
      <c r="C31" s="384">
        <v>0.918200679821657</v>
      </c>
      <c r="D31" s="384">
        <v>4.63073323621595</v>
      </c>
      <c r="E31" s="384">
        <v>33.2494592327727</v>
      </c>
      <c r="F31" s="384">
        <v>9.8927294398093</v>
      </c>
      <c r="G31" s="384">
        <v>12.0911137597669</v>
      </c>
      <c r="H31" s="384">
        <v>15.9625656645919</v>
      </c>
      <c r="I31" s="384">
        <v>1.63333774775968</v>
      </c>
      <c r="J31" s="384">
        <v>21.5247428596654</v>
      </c>
      <c r="K31" s="384">
        <v>0.0971173795965214</v>
      </c>
      <c r="L31" s="384">
        <v>100</v>
      </c>
      <c r="M31" s="115"/>
    </row>
    <row r="32" spans="1:13" ht="12.75">
      <c r="A32" s="176" t="s">
        <v>42</v>
      </c>
      <c r="B32" s="185">
        <v>1</v>
      </c>
      <c r="C32" s="384">
        <v>0.766416451144894</v>
      </c>
      <c r="D32" s="384">
        <v>3.82262032422885</v>
      </c>
      <c r="E32" s="384">
        <v>15.9685863874346</v>
      </c>
      <c r="F32" s="384">
        <v>7.36769065791964</v>
      </c>
      <c r="G32" s="384">
        <v>16.6687693181101</v>
      </c>
      <c r="H32" s="384">
        <v>16.482684665363</v>
      </c>
      <c r="I32" s="384">
        <v>2.11316470068757</v>
      </c>
      <c r="J32" s="384">
        <v>34.731596543241</v>
      </c>
      <c r="K32" s="384">
        <v>2.07847095187031</v>
      </c>
      <c r="L32" s="384">
        <v>100</v>
      </c>
      <c r="M32" s="115"/>
    </row>
    <row r="33" spans="1:13" ht="12.75" customHeight="1">
      <c r="A33" s="176" t="s">
        <v>46</v>
      </c>
      <c r="B33" s="185" t="s">
        <v>398</v>
      </c>
      <c r="C33" s="384">
        <v>0.861058366077515</v>
      </c>
      <c r="D33" s="384">
        <v>3.30031803060935</v>
      </c>
      <c r="E33" s="384">
        <v>14.7001325371353</v>
      </c>
      <c r="F33" s="384">
        <v>9.31275253005492</v>
      </c>
      <c r="G33" s="384">
        <v>13.8959974662879</v>
      </c>
      <c r="H33" s="384">
        <v>13.3508138014167</v>
      </c>
      <c r="I33" s="384">
        <v>2.12946508246267</v>
      </c>
      <c r="J33" s="384">
        <v>41.1131016615417</v>
      </c>
      <c r="K33" s="384">
        <v>1.33636052441404</v>
      </c>
      <c r="L33" s="384">
        <v>100</v>
      </c>
      <c r="M33" s="115"/>
    </row>
    <row r="34" spans="1:13" ht="12.75" customHeight="1">
      <c r="A34" s="176" t="s">
        <v>47</v>
      </c>
      <c r="B34" s="185" t="s">
        <v>398</v>
      </c>
      <c r="C34" s="384">
        <v>0.350677494962391</v>
      </c>
      <c r="D34" s="384">
        <v>3.28280490593005</v>
      </c>
      <c r="E34" s="384">
        <v>16.6180288580494</v>
      </c>
      <c r="F34" s="384">
        <v>5.42582874575724</v>
      </c>
      <c r="G34" s="384">
        <v>11.5501176012237</v>
      </c>
      <c r="H34" s="384">
        <v>19.7241939567732</v>
      </c>
      <c r="I34" s="384">
        <v>1.4359881589324</v>
      </c>
      <c r="J34" s="384">
        <v>29.4381747416068</v>
      </c>
      <c r="K34" s="384">
        <v>12.1741855367649</v>
      </c>
      <c r="L34" s="384">
        <v>100</v>
      </c>
      <c r="M34" s="115"/>
    </row>
    <row r="35" spans="1:13" ht="12.75" customHeight="1">
      <c r="A35" s="286" t="s">
        <v>282</v>
      </c>
      <c r="B35" s="185" t="s">
        <v>398</v>
      </c>
      <c r="C35" s="384"/>
      <c r="D35" s="384"/>
      <c r="E35" s="384"/>
      <c r="F35" s="384"/>
      <c r="G35" s="384"/>
      <c r="H35" s="384"/>
      <c r="I35" s="384"/>
      <c r="J35" s="384"/>
      <c r="K35" s="384"/>
      <c r="L35" s="384"/>
      <c r="M35" s="115"/>
    </row>
    <row r="36" spans="1:13" ht="12.75" customHeight="1">
      <c r="A36" s="176" t="s">
        <v>4</v>
      </c>
      <c r="B36" s="185" t="s">
        <v>398</v>
      </c>
      <c r="C36" s="384" t="s">
        <v>51</v>
      </c>
      <c r="D36" s="384" t="s">
        <v>51</v>
      </c>
      <c r="E36" s="384" t="s">
        <v>51</v>
      </c>
      <c r="F36" s="384" t="s">
        <v>51</v>
      </c>
      <c r="G36" s="384" t="s">
        <v>51</v>
      </c>
      <c r="H36" s="384" t="s">
        <v>51</v>
      </c>
      <c r="I36" s="384" t="s">
        <v>51</v>
      </c>
      <c r="J36" s="384" t="s">
        <v>51</v>
      </c>
      <c r="K36" s="384" t="s">
        <v>51</v>
      </c>
      <c r="L36" s="384" t="s">
        <v>51</v>
      </c>
      <c r="M36" s="115"/>
    </row>
    <row r="37" spans="1:13" ht="12.75" customHeight="1">
      <c r="A37" s="176" t="s">
        <v>103</v>
      </c>
      <c r="B37" s="185" t="s">
        <v>398</v>
      </c>
      <c r="C37" s="384">
        <v>9.59302325581395</v>
      </c>
      <c r="D37" s="384">
        <v>1.16279069767442</v>
      </c>
      <c r="E37" s="384">
        <v>2.32558139534884</v>
      </c>
      <c r="F37" s="384">
        <v>8.91472868217054</v>
      </c>
      <c r="G37" s="384">
        <v>18.7015503875969</v>
      </c>
      <c r="H37" s="384">
        <v>3.68217054263566</v>
      </c>
      <c r="I37" s="384">
        <v>1.25968992248062</v>
      </c>
      <c r="J37" s="384">
        <v>54.3604651162791</v>
      </c>
      <c r="K37" s="384" t="s">
        <v>52</v>
      </c>
      <c r="L37" s="384">
        <v>100</v>
      </c>
      <c r="M37" s="115"/>
    </row>
    <row r="38" spans="1:13" ht="12.75" customHeight="1">
      <c r="A38" s="176" t="s">
        <v>20</v>
      </c>
      <c r="B38" s="185" t="s">
        <v>398</v>
      </c>
      <c r="C38" s="384" t="s">
        <v>51</v>
      </c>
      <c r="D38" s="384" t="s">
        <v>51</v>
      </c>
      <c r="E38" s="384" t="s">
        <v>51</v>
      </c>
      <c r="F38" s="384" t="s">
        <v>51</v>
      </c>
      <c r="G38" s="384" t="s">
        <v>51</v>
      </c>
      <c r="H38" s="384" t="s">
        <v>51</v>
      </c>
      <c r="I38" s="384" t="s">
        <v>51</v>
      </c>
      <c r="J38" s="384" t="s">
        <v>51</v>
      </c>
      <c r="K38" s="384" t="s">
        <v>51</v>
      </c>
      <c r="L38" s="384" t="s">
        <v>51</v>
      </c>
      <c r="M38" s="115"/>
    </row>
    <row r="39" spans="1:13" ht="12.75" customHeight="1">
      <c r="A39" s="176" t="s">
        <v>37</v>
      </c>
      <c r="B39" s="185" t="s">
        <v>398</v>
      </c>
      <c r="C39" s="384" t="s">
        <v>51</v>
      </c>
      <c r="D39" s="384" t="s">
        <v>51</v>
      </c>
      <c r="E39" s="384" t="s">
        <v>51</v>
      </c>
      <c r="F39" s="384" t="s">
        <v>51</v>
      </c>
      <c r="G39" s="384" t="s">
        <v>51</v>
      </c>
      <c r="H39" s="384" t="s">
        <v>51</v>
      </c>
      <c r="I39" s="384" t="s">
        <v>51</v>
      </c>
      <c r="J39" s="384" t="s">
        <v>51</v>
      </c>
      <c r="K39" s="384" t="s">
        <v>51</v>
      </c>
      <c r="L39" s="384" t="s">
        <v>51</v>
      </c>
      <c r="M39" s="115"/>
    </row>
    <row r="40" spans="1:13" ht="12.75" customHeight="1">
      <c r="A40" s="176" t="s">
        <v>174</v>
      </c>
      <c r="B40" s="185" t="s">
        <v>398</v>
      </c>
      <c r="C40" s="384">
        <v>2.49816311535636</v>
      </c>
      <c r="D40" s="384">
        <v>5.36370315944159</v>
      </c>
      <c r="E40" s="384">
        <v>18.6627479794269</v>
      </c>
      <c r="F40" s="384">
        <v>11.3886847905952</v>
      </c>
      <c r="G40" s="384">
        <v>19.0301249081558</v>
      </c>
      <c r="H40" s="384">
        <v>9.69875091844232</v>
      </c>
      <c r="I40" s="384">
        <v>4.18809698750918</v>
      </c>
      <c r="J40" s="384">
        <v>29.1697281410727</v>
      </c>
      <c r="K40" s="384" t="s">
        <v>52</v>
      </c>
      <c r="L40" s="384">
        <v>100</v>
      </c>
      <c r="M40" s="115"/>
    </row>
    <row r="41" spans="1:13" ht="16.5" customHeight="1">
      <c r="A41" s="475" t="s">
        <v>483</v>
      </c>
      <c r="B41" s="476"/>
      <c r="C41" s="476"/>
      <c r="D41" s="476"/>
      <c r="E41" s="476"/>
      <c r="F41" s="476"/>
      <c r="G41" s="476"/>
      <c r="H41" s="476"/>
      <c r="I41" s="476"/>
      <c r="J41" s="476"/>
      <c r="K41" s="476"/>
      <c r="L41" s="477"/>
      <c r="M41" s="186"/>
    </row>
    <row r="42" spans="1:13" ht="16.5" customHeight="1">
      <c r="A42" s="183" t="s">
        <v>208</v>
      </c>
      <c r="B42" s="184"/>
      <c r="C42" s="52"/>
      <c r="D42" s="63"/>
      <c r="E42" s="63"/>
      <c r="F42" s="63"/>
      <c r="G42" s="63"/>
      <c r="H42" s="63"/>
      <c r="I42" s="63"/>
      <c r="J42" s="63"/>
      <c r="K42" s="63"/>
      <c r="L42" s="63"/>
      <c r="M42" s="186"/>
    </row>
    <row r="43" spans="1:13" ht="12.75" customHeight="1">
      <c r="A43" s="176" t="s">
        <v>8</v>
      </c>
      <c r="B43" s="185"/>
      <c r="C43" s="384">
        <v>2.37574802020998</v>
      </c>
      <c r="D43" s="384">
        <v>4.93782921847565</v>
      </c>
      <c r="E43" s="384">
        <v>11.4272404772996</v>
      </c>
      <c r="F43" s="384">
        <v>16.9169025692479</v>
      </c>
      <c r="G43" s="384">
        <v>8.19507650410291</v>
      </c>
      <c r="H43" s="384">
        <v>14.0932382556348</v>
      </c>
      <c r="I43" s="384">
        <v>2.87741426882144</v>
      </c>
      <c r="J43" s="384">
        <v>39.1765506862078</v>
      </c>
      <c r="K43" s="384" t="s">
        <v>52</v>
      </c>
      <c r="L43" s="384">
        <v>100</v>
      </c>
      <c r="M43" s="115"/>
    </row>
    <row r="44" spans="1:13" ht="12.75" customHeight="1">
      <c r="A44" s="176" t="s">
        <v>12</v>
      </c>
      <c r="B44" s="185"/>
      <c r="C44" s="384">
        <v>0.254276277953959</v>
      </c>
      <c r="D44" s="384">
        <v>1.01751589740219</v>
      </c>
      <c r="E44" s="384">
        <v>12.7216188238387</v>
      </c>
      <c r="F44" s="384">
        <v>8.56036083405905</v>
      </c>
      <c r="G44" s="384">
        <v>19.688131582839</v>
      </c>
      <c r="H44" s="384">
        <v>16.1989188123367</v>
      </c>
      <c r="I44" s="384">
        <v>1.40406513416257</v>
      </c>
      <c r="J44" s="384">
        <v>40.0828143742092</v>
      </c>
      <c r="K44" s="384">
        <v>0.0722982631985409</v>
      </c>
      <c r="L44" s="384">
        <v>100</v>
      </c>
      <c r="M44" s="115"/>
    </row>
    <row r="45" spans="1:13" ht="12.75">
      <c r="A45" s="176" t="s">
        <v>21</v>
      </c>
      <c r="B45" s="185"/>
      <c r="C45" s="384">
        <v>1.4607596611964</v>
      </c>
      <c r="D45" s="384">
        <v>2.08609052408682</v>
      </c>
      <c r="E45" s="384">
        <v>15.5770248808894</v>
      </c>
      <c r="F45" s="384">
        <v>19.5920460561143</v>
      </c>
      <c r="G45" s="384">
        <v>16.6225516146109</v>
      </c>
      <c r="H45" s="384">
        <v>5.41126257278984</v>
      </c>
      <c r="I45" s="384">
        <v>1.74861037586024</v>
      </c>
      <c r="J45" s="384">
        <v>32.212811011117</v>
      </c>
      <c r="K45" s="384">
        <v>5.2888433033351</v>
      </c>
      <c r="L45" s="384">
        <v>100</v>
      </c>
      <c r="M45" s="115"/>
    </row>
    <row r="46" spans="1:13" ht="12.75">
      <c r="A46" s="176" t="s">
        <v>35</v>
      </c>
      <c r="B46" s="185"/>
      <c r="C46" s="384">
        <v>0.427664550618109</v>
      </c>
      <c r="D46" s="384">
        <v>3.13397928499833</v>
      </c>
      <c r="E46" s="384">
        <v>4.18309388573338</v>
      </c>
      <c r="F46" s="384">
        <v>29.6692281991313</v>
      </c>
      <c r="G46" s="384">
        <v>17.347143334447</v>
      </c>
      <c r="H46" s="384">
        <v>5.33244236551955</v>
      </c>
      <c r="I46" s="384">
        <v>3.30103575008353</v>
      </c>
      <c r="J46" s="384">
        <v>36.6054126294688</v>
      </c>
      <c r="K46" s="384" t="s">
        <v>52</v>
      </c>
      <c r="L46" s="384">
        <v>100</v>
      </c>
      <c r="M46" s="115"/>
    </row>
    <row r="47" spans="1:13" ht="12.75" customHeight="1">
      <c r="A47" s="176" t="s">
        <v>207</v>
      </c>
      <c r="B47" s="185"/>
      <c r="C47" s="384">
        <v>4.59684893419833</v>
      </c>
      <c r="D47" s="384">
        <v>13.0120481927711</v>
      </c>
      <c r="E47" s="384">
        <v>14.643188137164</v>
      </c>
      <c r="F47" s="384">
        <v>34.5690454124189</v>
      </c>
      <c r="G47" s="384">
        <v>8.61909175162187</v>
      </c>
      <c r="H47" s="384">
        <v>3.11399443929564</v>
      </c>
      <c r="I47" s="384">
        <v>3.8368860055607</v>
      </c>
      <c r="J47" s="384">
        <v>17.6088971269694</v>
      </c>
      <c r="K47" s="384" t="s">
        <v>53</v>
      </c>
      <c r="L47" s="384">
        <v>100</v>
      </c>
      <c r="M47" s="115"/>
    </row>
    <row r="48" spans="1:13" ht="12.75">
      <c r="A48" s="176" t="s">
        <v>45</v>
      </c>
      <c r="B48" s="185"/>
      <c r="C48" s="384">
        <v>2.50754241060389</v>
      </c>
      <c r="D48" s="384">
        <v>9.70374400316534</v>
      </c>
      <c r="E48" s="384">
        <v>14.896879173055</v>
      </c>
      <c r="F48" s="384">
        <v>15.1392254809832</v>
      </c>
      <c r="G48" s="384">
        <v>10.7967753103517</v>
      </c>
      <c r="H48" s="384">
        <v>8.53652505069489</v>
      </c>
      <c r="I48" s="384">
        <v>3.30382313665364</v>
      </c>
      <c r="J48" s="384">
        <v>35.1154854344923</v>
      </c>
      <c r="K48" s="384" t="s">
        <v>52</v>
      </c>
      <c r="L48" s="384">
        <v>100</v>
      </c>
      <c r="M48" s="115"/>
    </row>
    <row r="49" spans="1:13" ht="12.75">
      <c r="A49" s="176"/>
      <c r="B49" s="185"/>
      <c r="C49" s="53"/>
      <c r="D49" s="54"/>
      <c r="E49" s="54"/>
      <c r="F49" s="54"/>
      <c r="G49" s="54"/>
      <c r="H49" s="54"/>
      <c r="I49" s="54"/>
      <c r="J49" s="54"/>
      <c r="K49" s="54"/>
      <c r="L49" s="55"/>
      <c r="M49" s="115"/>
    </row>
    <row r="50" spans="1:13" ht="12.75">
      <c r="A50" s="57"/>
      <c r="B50" s="57"/>
      <c r="C50" s="58"/>
      <c r="D50" s="59"/>
      <c r="E50" s="59"/>
      <c r="F50" s="59"/>
      <c r="G50" s="59"/>
      <c r="H50" s="59"/>
      <c r="I50" s="59"/>
      <c r="J50" s="59"/>
      <c r="K50" s="59"/>
      <c r="L50" s="60"/>
      <c r="M50" s="116"/>
    </row>
    <row r="51" spans="1:13" ht="117.75" customHeight="1">
      <c r="A51" s="465" t="s">
        <v>474</v>
      </c>
      <c r="B51" s="465"/>
      <c r="C51" s="465"/>
      <c r="D51" s="465"/>
      <c r="E51" s="465"/>
      <c r="F51" s="465"/>
      <c r="G51" s="465"/>
      <c r="H51" s="465"/>
      <c r="I51" s="465"/>
      <c r="J51" s="465"/>
      <c r="K51" s="465"/>
      <c r="L51" s="465"/>
      <c r="M51" s="96"/>
    </row>
    <row r="52" spans="1:13" ht="12.75" customHeight="1">
      <c r="A52" s="64"/>
      <c r="B52" s="64"/>
      <c r="C52" s="61"/>
      <c r="D52" s="61"/>
      <c r="E52" s="61"/>
      <c r="F52" s="61"/>
      <c r="G52" s="61"/>
      <c r="H52" s="61"/>
      <c r="I52" s="32"/>
      <c r="J52" s="32"/>
      <c r="K52" s="32"/>
      <c r="L52" s="32"/>
      <c r="M52" s="32"/>
    </row>
    <row r="53" spans="1:13" ht="12.75">
      <c r="A53" s="64"/>
      <c r="B53" s="64"/>
      <c r="C53" s="64"/>
      <c r="D53" s="64"/>
      <c r="E53" s="64"/>
      <c r="F53" s="64"/>
      <c r="G53" s="64"/>
      <c r="H53" s="64"/>
      <c r="I53" s="64"/>
      <c r="J53" s="64"/>
      <c r="K53" s="64"/>
      <c r="L53" s="64"/>
      <c r="M53" s="64"/>
    </row>
  </sheetData>
  <sheetProtection/>
  <mergeCells count="4">
    <mergeCell ref="A51:L51"/>
    <mergeCell ref="A4:L4"/>
    <mergeCell ref="A8:L8"/>
    <mergeCell ref="A41:L41"/>
  </mergeCells>
  <hyperlinks>
    <hyperlink ref="A1" r:id="rId1" display="http://www.sourceoecd.org/9789264055988"/>
  </hyperlinks>
  <printOptions/>
  <pageMargins left="0.7480314960629921" right="0.7480314960629921" top="0.984251968503937" bottom="0.984251968503937" header="0.5118110236220472" footer="0.5118110236220472"/>
  <pageSetup fitToHeight="1" fitToWidth="1" horizontalDpi="600" verticalDpi="600" orientation="portrait" paperSize="9" scale="61" r:id="rId2"/>
</worksheet>
</file>

<file path=xl/worksheets/sheet7.xml><?xml version="1.0" encoding="utf-8"?>
<worksheet xmlns="http://schemas.openxmlformats.org/spreadsheetml/2006/main" xmlns:r="http://schemas.openxmlformats.org/officeDocument/2006/relationships">
  <sheetPr codeName="Sheet14">
    <tabColor rgb="FFFF0000"/>
    <pageSetUpPr fitToPage="1"/>
  </sheetPr>
  <dimension ref="A1:S13"/>
  <sheetViews>
    <sheetView showGridLines="0" zoomScaleSheetLayoutView="90" workbookViewId="0" topLeftCell="A1">
      <selection activeCell="A2" sqref="A2"/>
    </sheetView>
  </sheetViews>
  <sheetFormatPr defaultColWidth="9.140625" defaultRowHeight="12.75"/>
  <cols>
    <col min="1" max="1" width="32.00390625" style="187" customWidth="1"/>
    <col min="2" max="2" width="11.00390625" style="187" customWidth="1"/>
    <col min="3" max="19" width="9.7109375" style="187" customWidth="1"/>
    <col min="20" max="16384" width="9.140625" style="187" customWidth="1"/>
  </cols>
  <sheetData>
    <row r="1" ht="12.75">
      <c r="A1" s="402" t="s">
        <v>488</v>
      </c>
    </row>
    <row r="2" spans="1:2" ht="12.75">
      <c r="A2" s="410"/>
      <c r="B2" s="508" t="s">
        <v>374</v>
      </c>
    </row>
    <row r="3" ht="12.75">
      <c r="A3" s="410" t="s">
        <v>490</v>
      </c>
    </row>
    <row r="4" spans="1:18" ht="16.5" customHeight="1">
      <c r="A4" s="479" t="s">
        <v>378</v>
      </c>
      <c r="B4" s="479"/>
      <c r="C4" s="480"/>
      <c r="D4" s="480"/>
      <c r="E4" s="480"/>
      <c r="F4" s="480"/>
      <c r="G4" s="480"/>
      <c r="H4" s="480"/>
      <c r="I4" s="480"/>
      <c r="J4" s="480"/>
      <c r="K4" s="480"/>
      <c r="L4" s="480"/>
      <c r="M4" s="480"/>
      <c r="N4" s="480"/>
      <c r="O4" s="480"/>
      <c r="P4" s="480"/>
      <c r="Q4" s="480"/>
      <c r="R4" s="480"/>
    </row>
    <row r="5" spans="1:18" ht="12.75" customHeight="1">
      <c r="A5" s="478" t="s">
        <v>321</v>
      </c>
      <c r="B5" s="478"/>
      <c r="C5" s="478"/>
      <c r="D5" s="478"/>
      <c r="E5" s="478"/>
      <c r="F5" s="478"/>
      <c r="G5" s="478"/>
      <c r="H5" s="478"/>
      <c r="I5" s="478"/>
      <c r="J5" s="478"/>
      <c r="K5" s="478"/>
      <c r="L5" s="478"/>
      <c r="M5" s="478"/>
      <c r="N5" s="478"/>
      <c r="O5" s="478"/>
      <c r="P5" s="478"/>
      <c r="Q5" s="478"/>
      <c r="R5" s="478"/>
    </row>
    <row r="6" spans="1:18" ht="12.75">
      <c r="A6" s="76"/>
      <c r="B6" s="76"/>
      <c r="C6" s="76"/>
      <c r="D6" s="76"/>
      <c r="E6" s="76"/>
      <c r="F6" s="76"/>
      <c r="G6" s="76"/>
      <c r="H6" s="76"/>
      <c r="I6" s="76"/>
      <c r="J6" s="76"/>
      <c r="K6" s="76"/>
      <c r="L6" s="76"/>
      <c r="M6" s="76"/>
      <c r="N6" s="76"/>
      <c r="O6" s="76"/>
      <c r="P6" s="76"/>
      <c r="Q6" s="76"/>
      <c r="R6" s="76"/>
    </row>
    <row r="7" spans="1:18" ht="12.75">
      <c r="A7" s="77"/>
      <c r="B7" s="481" t="s">
        <v>300</v>
      </c>
      <c r="C7" s="482"/>
      <c r="D7" s="482"/>
      <c r="E7" s="482"/>
      <c r="F7" s="482"/>
      <c r="G7" s="482"/>
      <c r="H7" s="482"/>
      <c r="I7" s="482"/>
      <c r="J7" s="483"/>
      <c r="K7" s="484" t="s">
        <v>381</v>
      </c>
      <c r="L7" s="485"/>
      <c r="M7" s="485"/>
      <c r="N7" s="485"/>
      <c r="O7" s="485"/>
      <c r="P7" s="485"/>
      <c r="Q7" s="485"/>
      <c r="R7" s="486"/>
    </row>
    <row r="8" spans="1:18" ht="12.75">
      <c r="A8" s="78"/>
      <c r="B8" s="79">
        <v>2008</v>
      </c>
      <c r="C8" s="79">
        <v>2007</v>
      </c>
      <c r="D8" s="79">
        <v>2006</v>
      </c>
      <c r="E8" s="79">
        <v>2005</v>
      </c>
      <c r="F8" s="79">
        <v>2004</v>
      </c>
      <c r="G8" s="79">
        <v>2003</v>
      </c>
      <c r="H8" s="79">
        <v>2002</v>
      </c>
      <c r="I8" s="79">
        <v>2001</v>
      </c>
      <c r="J8" s="79">
        <v>2000</v>
      </c>
      <c r="K8" s="80" t="s">
        <v>422</v>
      </c>
      <c r="L8" s="80" t="s">
        <v>423</v>
      </c>
      <c r="M8" s="80" t="s">
        <v>424</v>
      </c>
      <c r="N8" s="80" t="s">
        <v>425</v>
      </c>
      <c r="O8" s="80" t="s">
        <v>426</v>
      </c>
      <c r="P8" s="80" t="s">
        <v>427</v>
      </c>
      <c r="Q8" s="81" t="s">
        <v>428</v>
      </c>
      <c r="R8" s="80" t="s">
        <v>429</v>
      </c>
    </row>
    <row r="9" spans="1:18" ht="30" customHeight="1">
      <c r="A9" s="82" t="s">
        <v>301</v>
      </c>
      <c r="B9" s="352">
        <v>3343091.887108798</v>
      </c>
      <c r="C9" s="352">
        <v>3082419.8737053387</v>
      </c>
      <c r="D9" s="352">
        <v>2957364.3102136836</v>
      </c>
      <c r="E9" s="352">
        <v>2852295.6942834808</v>
      </c>
      <c r="F9" s="352">
        <v>2738507</v>
      </c>
      <c r="G9" s="352">
        <v>2546223</v>
      </c>
      <c r="H9" s="352">
        <v>2337886</v>
      </c>
      <c r="I9" s="352">
        <v>2042231</v>
      </c>
      <c r="J9" s="352">
        <v>1970518</v>
      </c>
      <c r="K9" s="358">
        <v>108.45673282952555</v>
      </c>
      <c r="L9" s="358">
        <v>113.04295096694543</v>
      </c>
      <c r="M9" s="358">
        <v>117.20705864433909</v>
      </c>
      <c r="N9" s="358">
        <v>122.07717150654712</v>
      </c>
      <c r="O9" s="358">
        <v>131.29611534845134</v>
      </c>
      <c r="P9" s="358">
        <v>142.9963602634516</v>
      </c>
      <c r="Q9" s="358">
        <v>163.6980286318638</v>
      </c>
      <c r="R9" s="359">
        <v>169.6554858726892</v>
      </c>
    </row>
    <row r="10" spans="1:19" ht="25.5" customHeight="1">
      <c r="A10" s="83" t="s">
        <v>302</v>
      </c>
      <c r="B10" s="353">
        <v>2646045.887108798</v>
      </c>
      <c r="C10" s="353">
        <v>2522756.8737053387</v>
      </c>
      <c r="D10" s="353">
        <v>2440657.3102136836</v>
      </c>
      <c r="E10" s="353">
        <v>2370896.6942834808</v>
      </c>
      <c r="F10" s="353">
        <v>2270346</v>
      </c>
      <c r="G10" s="353">
        <v>2090474</v>
      </c>
      <c r="H10" s="353">
        <v>1902749</v>
      </c>
      <c r="I10" s="353">
        <v>1646153</v>
      </c>
      <c r="J10" s="353">
        <v>1587221</v>
      </c>
      <c r="K10" s="360">
        <v>104.8870747192684</v>
      </c>
      <c r="L10" s="360">
        <v>108.41529763460042</v>
      </c>
      <c r="M10" s="360">
        <v>111.60527970234786</v>
      </c>
      <c r="N10" s="360">
        <v>116.54813350514847</v>
      </c>
      <c r="O10" s="360">
        <v>126.57635957724412</v>
      </c>
      <c r="P10" s="360">
        <v>139.0643688215733</v>
      </c>
      <c r="Q10" s="360">
        <v>160.74118791563106</v>
      </c>
      <c r="R10" s="361">
        <v>166.70935472179352</v>
      </c>
      <c r="S10" s="188"/>
    </row>
    <row r="11" spans="1:19" ht="66" customHeight="1">
      <c r="A11" s="465" t="s">
        <v>430</v>
      </c>
      <c r="B11" s="465"/>
      <c r="C11" s="465"/>
      <c r="D11" s="465"/>
      <c r="E11" s="465"/>
      <c r="F11" s="465"/>
      <c r="G11" s="465"/>
      <c r="H11" s="465"/>
      <c r="I11" s="465"/>
      <c r="J11" s="465"/>
      <c r="K11" s="465"/>
      <c r="L11" s="465"/>
      <c r="M11" s="465"/>
      <c r="N11" s="465"/>
      <c r="O11" s="465"/>
      <c r="P11" s="465"/>
      <c r="Q11" s="465"/>
      <c r="R11" s="465"/>
      <c r="S11" s="21"/>
    </row>
    <row r="12" spans="1:18" ht="12.75">
      <c r="A12" s="76"/>
      <c r="B12" s="76"/>
      <c r="C12" s="189"/>
      <c r="D12" s="189"/>
      <c r="E12" s="76"/>
      <c r="F12" s="76"/>
      <c r="G12" s="76"/>
      <c r="H12" s="76"/>
      <c r="I12" s="76"/>
      <c r="J12" s="76"/>
      <c r="K12" s="76"/>
      <c r="L12" s="76"/>
      <c r="M12" s="76"/>
      <c r="N12" s="76"/>
      <c r="O12" s="76"/>
      <c r="P12" s="76"/>
      <c r="Q12" s="76"/>
      <c r="R12" s="76"/>
    </row>
    <row r="13" spans="1:18" ht="12.75">
      <c r="A13" s="76"/>
      <c r="B13" s="76"/>
      <c r="C13" s="76"/>
      <c r="D13" s="76"/>
      <c r="E13" s="76"/>
      <c r="F13" s="76"/>
      <c r="G13" s="76"/>
      <c r="H13" s="76"/>
      <c r="I13" s="76"/>
      <c r="J13" s="76"/>
      <c r="K13" s="76"/>
      <c r="L13" s="76"/>
      <c r="M13" s="76"/>
      <c r="N13" s="76"/>
      <c r="O13" s="76"/>
      <c r="P13" s="76"/>
      <c r="Q13" s="76"/>
      <c r="R13" s="76"/>
    </row>
  </sheetData>
  <sheetProtection/>
  <mergeCells count="5">
    <mergeCell ref="A5:R5"/>
    <mergeCell ref="A11:R11"/>
    <mergeCell ref="A4:R4"/>
    <mergeCell ref="B7:J7"/>
    <mergeCell ref="K7:R7"/>
  </mergeCells>
  <hyperlinks>
    <hyperlink ref="A1" r:id="rId1" display="http://www.sourceoecd.org/9789264055988"/>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2"/>
</worksheet>
</file>

<file path=xl/worksheets/sheet8.xml><?xml version="1.0" encoding="utf-8"?>
<worksheet xmlns="http://schemas.openxmlformats.org/spreadsheetml/2006/main" xmlns:r="http://schemas.openxmlformats.org/officeDocument/2006/relationships">
  <sheetPr codeName="Sheet7">
    <tabColor rgb="FF00B050"/>
  </sheetPr>
  <dimension ref="A1:AN278"/>
  <sheetViews>
    <sheetView showGridLines="0" zoomScaleSheetLayoutView="90" workbookViewId="0" topLeftCell="A1">
      <pane xSplit="1" ySplit="12" topLeftCell="B13" activePane="bottomRight" state="frozen"/>
      <selection pane="topLeft" activeCell="A1" sqref="A1"/>
      <selection pane="topRight" activeCell="B1" sqref="B1"/>
      <selection pane="bottomLeft" activeCell="A10" sqref="A10"/>
      <selection pane="bottomRight" activeCell="A2" sqref="A2"/>
    </sheetView>
  </sheetViews>
  <sheetFormatPr defaultColWidth="9.140625" defaultRowHeight="12.75"/>
  <cols>
    <col min="1" max="1" width="50.00390625" style="303" customWidth="1"/>
    <col min="2" max="2" width="12.00390625" style="31" customWidth="1"/>
    <col min="3" max="4" width="9.140625" style="31" customWidth="1"/>
    <col min="5" max="5" width="11.28125" style="31" customWidth="1"/>
    <col min="6" max="9" width="9.140625" style="31" customWidth="1"/>
    <col min="10" max="10" width="11.00390625" style="31" customWidth="1"/>
    <col min="11" max="11" width="10.57421875" style="31" customWidth="1"/>
    <col min="12" max="16" width="9.140625" style="31" customWidth="1"/>
    <col min="17" max="17" width="11.8515625" style="31" customWidth="1"/>
    <col min="18" max="18" width="9.140625" style="31" customWidth="1"/>
    <col min="19" max="19" width="11.8515625" style="31" customWidth="1"/>
    <col min="20" max="20" width="9.140625" style="31" customWidth="1"/>
    <col min="21" max="21" width="11.28125" style="303" customWidth="1"/>
    <col min="22" max="22" width="11.28125" style="31" customWidth="1"/>
    <col min="23" max="23" width="10.8515625" style="31" customWidth="1"/>
    <col min="24" max="24" width="11.140625" style="31" customWidth="1"/>
    <col min="25" max="26" width="9.8515625" style="31" customWidth="1"/>
    <col min="27" max="28" width="12.00390625" style="31" customWidth="1"/>
    <col min="29" max="29" width="10.8515625" style="31" customWidth="1"/>
    <col min="30" max="30" width="9.140625" style="31" customWidth="1"/>
    <col min="31" max="31" width="11.140625" style="31" customWidth="1"/>
    <col min="32" max="32" width="10.7109375" style="31" customWidth="1"/>
    <col min="33" max="34" width="11.8515625" style="31" customWidth="1"/>
    <col min="35" max="37" width="9.140625" style="31" customWidth="1"/>
    <col min="38" max="38" width="12.8515625" style="31" customWidth="1"/>
    <col min="39" max="39" width="11.7109375" style="31" customWidth="1"/>
    <col min="40" max="40" width="12.28125" style="31" customWidth="1"/>
    <col min="41" max="41" width="9.421875" style="31" bestFit="1" customWidth="1"/>
    <col min="42" max="16384" width="9.140625" style="31" customWidth="1"/>
  </cols>
  <sheetData>
    <row r="1" ht="12.75">
      <c r="A1" s="411" t="s">
        <v>488</v>
      </c>
    </row>
    <row r="2" spans="1:2" ht="12.75">
      <c r="A2" s="412"/>
      <c r="B2" s="507" t="s">
        <v>374</v>
      </c>
    </row>
    <row r="3" ht="12.75">
      <c r="A3" s="412" t="s">
        <v>490</v>
      </c>
    </row>
    <row r="4" spans="1:2" ht="12.75">
      <c r="A4" s="346" t="s">
        <v>431</v>
      </c>
      <c r="B4" s="29"/>
    </row>
    <row r="5" spans="1:2" ht="12.75">
      <c r="A5" s="294" t="s">
        <v>432</v>
      </c>
      <c r="B5" s="30"/>
    </row>
    <row r="6" ht="12.75"/>
    <row r="7" ht="12.75"/>
    <row r="8" spans="1:40" ht="12.75" customHeight="1">
      <c r="A8" s="295"/>
      <c r="B8" s="487" t="s">
        <v>211</v>
      </c>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7"/>
      <c r="AN8" s="488"/>
    </row>
    <row r="9" spans="1:40" ht="12.75" customHeight="1">
      <c r="A9" s="296"/>
      <c r="B9" s="493" t="s">
        <v>208</v>
      </c>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8"/>
      <c r="AH9" s="493" t="s">
        <v>209</v>
      </c>
      <c r="AI9" s="487"/>
      <c r="AJ9" s="487"/>
      <c r="AK9" s="487"/>
      <c r="AL9" s="487"/>
      <c r="AM9" s="488"/>
      <c r="AN9" s="192"/>
    </row>
    <row r="10" spans="1:40" ht="12.75" customHeight="1">
      <c r="A10" s="296"/>
      <c r="B10" s="190"/>
      <c r="C10" s="190"/>
      <c r="D10" s="190"/>
      <c r="E10" s="190"/>
      <c r="F10" s="190"/>
      <c r="G10" s="190"/>
      <c r="H10" s="190"/>
      <c r="I10" s="190"/>
      <c r="J10" s="190"/>
      <c r="K10" s="190"/>
      <c r="L10" s="190"/>
      <c r="M10" s="190"/>
      <c r="N10" s="190"/>
      <c r="O10" s="190"/>
      <c r="P10" s="190"/>
      <c r="Q10" s="190"/>
      <c r="R10" s="190"/>
      <c r="S10" s="190"/>
      <c r="T10" s="190"/>
      <c r="U10" s="367"/>
      <c r="V10" s="190"/>
      <c r="W10" s="190"/>
      <c r="X10" s="190"/>
      <c r="Y10" s="190"/>
      <c r="Z10" s="190"/>
      <c r="AA10" s="190"/>
      <c r="AB10" s="190"/>
      <c r="AC10" s="190"/>
      <c r="AD10" s="190"/>
      <c r="AE10" s="190"/>
      <c r="AF10" s="191"/>
      <c r="AG10" s="287"/>
      <c r="AH10" s="489" t="s">
        <v>285</v>
      </c>
      <c r="AI10" s="490"/>
      <c r="AJ10" s="490"/>
      <c r="AK10" s="490"/>
      <c r="AL10" s="490"/>
      <c r="AM10" s="491"/>
      <c r="AN10" s="192"/>
    </row>
    <row r="11" spans="1:40" ht="37.5" customHeight="1">
      <c r="A11" s="296"/>
      <c r="B11" s="374" t="s">
        <v>1</v>
      </c>
      <c r="C11" s="368" t="s">
        <v>2</v>
      </c>
      <c r="D11" s="368" t="s">
        <v>3</v>
      </c>
      <c r="E11" s="368" t="s">
        <v>5</v>
      </c>
      <c r="F11" s="368" t="s">
        <v>6</v>
      </c>
      <c r="G11" s="368" t="s">
        <v>8</v>
      </c>
      <c r="H11" s="368" t="s">
        <v>9</v>
      </c>
      <c r="I11" s="368" t="s">
        <v>11</v>
      </c>
      <c r="J11" s="368" t="s">
        <v>12</v>
      </c>
      <c r="K11" s="368" t="s">
        <v>13</v>
      </c>
      <c r="L11" s="368" t="s">
        <v>14</v>
      </c>
      <c r="M11" s="368" t="s">
        <v>15</v>
      </c>
      <c r="N11" s="368" t="s">
        <v>16</v>
      </c>
      <c r="O11" s="368" t="s">
        <v>19</v>
      </c>
      <c r="P11" s="368" t="s">
        <v>21</v>
      </c>
      <c r="Q11" s="368" t="s">
        <v>23</v>
      </c>
      <c r="R11" s="368" t="s">
        <v>25</v>
      </c>
      <c r="S11" s="368" t="s">
        <v>26</v>
      </c>
      <c r="T11" s="368" t="s">
        <v>28</v>
      </c>
      <c r="U11" s="368" t="s">
        <v>29</v>
      </c>
      <c r="V11" s="368" t="s">
        <v>30</v>
      </c>
      <c r="W11" s="368" t="s">
        <v>31</v>
      </c>
      <c r="X11" s="368" t="s">
        <v>35</v>
      </c>
      <c r="Y11" s="368" t="s">
        <v>36</v>
      </c>
      <c r="Z11" s="368" t="s">
        <v>207</v>
      </c>
      <c r="AA11" s="368" t="s">
        <v>39</v>
      </c>
      <c r="AB11" s="368" t="s">
        <v>41</v>
      </c>
      <c r="AC11" s="368" t="s">
        <v>42</v>
      </c>
      <c r="AD11" s="368" t="s">
        <v>45</v>
      </c>
      <c r="AE11" s="368" t="s">
        <v>46</v>
      </c>
      <c r="AF11" s="368" t="s">
        <v>47</v>
      </c>
      <c r="AG11" s="494" t="s">
        <v>205</v>
      </c>
      <c r="AH11" s="496" t="s">
        <v>206</v>
      </c>
      <c r="AI11" s="375" t="s">
        <v>4</v>
      </c>
      <c r="AJ11" s="375" t="s">
        <v>103</v>
      </c>
      <c r="AK11" s="375" t="s">
        <v>20</v>
      </c>
      <c r="AL11" s="375" t="s">
        <v>37</v>
      </c>
      <c r="AM11" s="375" t="s">
        <v>174</v>
      </c>
      <c r="AN11" s="375" t="s">
        <v>212</v>
      </c>
    </row>
    <row r="12" spans="1:40" ht="16.5" customHeight="1">
      <c r="A12" s="297" t="s">
        <v>259</v>
      </c>
      <c r="B12" s="369" t="s">
        <v>398</v>
      </c>
      <c r="C12" s="369">
        <v>1</v>
      </c>
      <c r="D12" s="369">
        <v>2</v>
      </c>
      <c r="E12" s="369" t="s">
        <v>461</v>
      </c>
      <c r="F12" s="369" t="s">
        <v>398</v>
      </c>
      <c r="G12" s="369" t="s">
        <v>398</v>
      </c>
      <c r="H12" s="369" t="s">
        <v>398</v>
      </c>
      <c r="I12" s="369" t="s">
        <v>398</v>
      </c>
      <c r="J12" s="369" t="s">
        <v>398</v>
      </c>
      <c r="K12" s="369">
        <v>5</v>
      </c>
      <c r="L12" s="369" t="s">
        <v>398</v>
      </c>
      <c r="M12" s="369" t="s">
        <v>398</v>
      </c>
      <c r="N12" s="369" t="s">
        <v>398</v>
      </c>
      <c r="O12" s="369">
        <v>6</v>
      </c>
      <c r="P12" s="369" t="s">
        <v>398</v>
      </c>
      <c r="Q12" s="369" t="s">
        <v>398</v>
      </c>
      <c r="R12" s="369" t="s">
        <v>398</v>
      </c>
      <c r="S12" s="369" t="s">
        <v>398</v>
      </c>
      <c r="T12" s="369" t="s">
        <v>398</v>
      </c>
      <c r="U12" s="369">
        <v>5</v>
      </c>
      <c r="V12" s="369" t="s">
        <v>398</v>
      </c>
      <c r="W12" s="369" t="s">
        <v>398</v>
      </c>
      <c r="X12" s="369" t="s">
        <v>398</v>
      </c>
      <c r="Y12" s="369" t="s">
        <v>398</v>
      </c>
      <c r="Z12" s="369" t="s">
        <v>398</v>
      </c>
      <c r="AA12" s="369" t="s">
        <v>398</v>
      </c>
      <c r="AB12" s="369" t="s">
        <v>398</v>
      </c>
      <c r="AC12" s="369" t="s">
        <v>398</v>
      </c>
      <c r="AD12" s="369" t="s">
        <v>398</v>
      </c>
      <c r="AE12" s="369" t="s">
        <v>398</v>
      </c>
      <c r="AF12" s="369" t="s">
        <v>398</v>
      </c>
      <c r="AG12" s="494"/>
      <c r="AH12" s="494"/>
      <c r="AI12" s="369" t="s">
        <v>398</v>
      </c>
      <c r="AJ12" s="369" t="s">
        <v>398</v>
      </c>
      <c r="AK12" s="369" t="s">
        <v>398</v>
      </c>
      <c r="AL12" s="369" t="s">
        <v>462</v>
      </c>
      <c r="AM12" s="369" t="s">
        <v>398</v>
      </c>
      <c r="AN12" s="369" t="s">
        <v>398</v>
      </c>
    </row>
    <row r="13" spans="1:40" ht="16.5" customHeight="1">
      <c r="A13" s="298" t="s">
        <v>319</v>
      </c>
      <c r="B13" s="369" t="s">
        <v>243</v>
      </c>
      <c r="C13" s="369" t="s">
        <v>244</v>
      </c>
      <c r="D13" s="369" t="s">
        <v>244</v>
      </c>
      <c r="E13" s="369" t="s">
        <v>244</v>
      </c>
      <c r="F13" s="369" t="s">
        <v>244</v>
      </c>
      <c r="G13" s="369" t="s">
        <v>244</v>
      </c>
      <c r="H13" s="369" t="s">
        <v>244</v>
      </c>
      <c r="I13" s="369" t="s">
        <v>244</v>
      </c>
      <c r="J13" s="369" t="s">
        <v>244</v>
      </c>
      <c r="K13" s="369" t="s">
        <v>244</v>
      </c>
      <c r="L13" s="369" t="s">
        <v>244</v>
      </c>
      <c r="M13" s="369" t="s">
        <v>244</v>
      </c>
      <c r="N13" s="369" t="s">
        <v>244</v>
      </c>
      <c r="O13" s="369" t="s">
        <v>244</v>
      </c>
      <c r="P13" s="369" t="s">
        <v>244</v>
      </c>
      <c r="Q13" s="369" t="s">
        <v>244</v>
      </c>
      <c r="R13" s="369" t="s">
        <v>244</v>
      </c>
      <c r="S13" s="369" t="s">
        <v>244</v>
      </c>
      <c r="T13" s="369" t="s">
        <v>244</v>
      </c>
      <c r="U13" s="369" t="s">
        <v>244</v>
      </c>
      <c r="V13" s="369" t="s">
        <v>244</v>
      </c>
      <c r="W13" s="369" t="s">
        <v>244</v>
      </c>
      <c r="X13" s="369" t="s">
        <v>244</v>
      </c>
      <c r="Y13" s="369" t="s">
        <v>244</v>
      </c>
      <c r="Z13" s="369" t="s">
        <v>244</v>
      </c>
      <c r="AA13" s="369" t="s">
        <v>244</v>
      </c>
      <c r="AB13" s="369" t="s">
        <v>244</v>
      </c>
      <c r="AC13" s="369" t="s">
        <v>244</v>
      </c>
      <c r="AD13" s="369" t="s">
        <v>244</v>
      </c>
      <c r="AE13" s="369" t="s">
        <v>243</v>
      </c>
      <c r="AF13" s="369" t="s">
        <v>243</v>
      </c>
      <c r="AG13" s="495"/>
      <c r="AH13" s="495"/>
      <c r="AI13" s="369" t="s">
        <v>244</v>
      </c>
      <c r="AJ13" s="369" t="s">
        <v>244</v>
      </c>
      <c r="AK13" s="369"/>
      <c r="AL13" s="369" t="s">
        <v>244</v>
      </c>
      <c r="AM13" s="369" t="s">
        <v>244</v>
      </c>
      <c r="AN13" s="369"/>
    </row>
    <row r="14" spans="1:40" ht="12.75">
      <c r="A14" s="299" t="s">
        <v>208</v>
      </c>
      <c r="B14" s="37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77"/>
      <c r="AJ14" s="306"/>
      <c r="AK14" s="306"/>
      <c r="AL14" s="306"/>
      <c r="AM14" s="306"/>
      <c r="AN14" s="378"/>
    </row>
    <row r="15" spans="1:40" ht="12.75">
      <c r="A15" s="300" t="s">
        <v>1</v>
      </c>
      <c r="B15" s="308" t="s">
        <v>53</v>
      </c>
      <c r="C15" s="308">
        <v>96</v>
      </c>
      <c r="D15" s="308">
        <v>10</v>
      </c>
      <c r="E15" s="308">
        <v>457.52656729009</v>
      </c>
      <c r="F15" s="308">
        <v>4</v>
      </c>
      <c r="G15" s="308">
        <v>5</v>
      </c>
      <c r="H15" s="308">
        <v>43</v>
      </c>
      <c r="I15" s="308">
        <v>42</v>
      </c>
      <c r="J15" s="308">
        <v>297</v>
      </c>
      <c r="K15" s="308">
        <v>353.735093132583</v>
      </c>
      <c r="L15" s="308">
        <v>20</v>
      </c>
      <c r="M15" s="308">
        <v>7</v>
      </c>
      <c r="N15" s="308">
        <v>5</v>
      </c>
      <c r="O15" s="308">
        <v>78</v>
      </c>
      <c r="P15" s="308">
        <v>44</v>
      </c>
      <c r="Q15" s="308">
        <v>337</v>
      </c>
      <c r="R15" s="308">
        <v>43</v>
      </c>
      <c r="S15" s="308" t="s">
        <v>52</v>
      </c>
      <c r="T15" s="308" t="s">
        <v>51</v>
      </c>
      <c r="U15" s="308">
        <v>66</v>
      </c>
      <c r="V15" s="308">
        <v>2852.17682240544</v>
      </c>
      <c r="W15" s="308">
        <v>44</v>
      </c>
      <c r="X15" s="308">
        <v>18</v>
      </c>
      <c r="Y15" s="308">
        <v>20</v>
      </c>
      <c r="Z15" s="308" t="s">
        <v>52</v>
      </c>
      <c r="AA15" s="308">
        <v>25</v>
      </c>
      <c r="AB15" s="308">
        <v>88</v>
      </c>
      <c r="AC15" s="308">
        <v>84</v>
      </c>
      <c r="AD15" s="308">
        <v>36</v>
      </c>
      <c r="AE15" s="308">
        <v>1610</v>
      </c>
      <c r="AF15" s="308">
        <v>3091.31172722245</v>
      </c>
      <c r="AG15" s="307">
        <v>9776.750210050563</v>
      </c>
      <c r="AH15" s="307">
        <v>429.54820880935534</v>
      </c>
      <c r="AI15" s="308" t="s">
        <v>51</v>
      </c>
      <c r="AJ15" s="308">
        <v>1</v>
      </c>
      <c r="AK15" s="308" t="s">
        <v>51</v>
      </c>
      <c r="AL15" s="308">
        <v>12</v>
      </c>
      <c r="AM15" s="308" t="s">
        <v>52</v>
      </c>
      <c r="AN15" s="307">
        <v>10206.298418859918</v>
      </c>
    </row>
    <row r="16" spans="1:40" ht="12.75">
      <c r="A16" s="296" t="s">
        <v>2</v>
      </c>
      <c r="B16" s="308">
        <v>224</v>
      </c>
      <c r="C16" s="308" t="s">
        <v>53</v>
      </c>
      <c r="D16" s="308">
        <v>46</v>
      </c>
      <c r="E16" s="308">
        <v>135.821688654799</v>
      </c>
      <c r="F16" s="308">
        <v>6</v>
      </c>
      <c r="G16" s="308">
        <v>24</v>
      </c>
      <c r="H16" s="308">
        <v>45</v>
      </c>
      <c r="I16" s="308">
        <v>39</v>
      </c>
      <c r="J16" s="308">
        <v>492</v>
      </c>
      <c r="K16" s="308">
        <v>6419.29994668907</v>
      </c>
      <c r="L16" s="308">
        <v>32</v>
      </c>
      <c r="M16" s="308">
        <v>122</v>
      </c>
      <c r="N16" s="308">
        <v>15</v>
      </c>
      <c r="O16" s="308">
        <v>42</v>
      </c>
      <c r="P16" s="308">
        <v>181</v>
      </c>
      <c r="Q16" s="308">
        <v>35</v>
      </c>
      <c r="R16" s="308">
        <v>10</v>
      </c>
      <c r="S16" s="308">
        <v>5</v>
      </c>
      <c r="T16" s="308" t="s">
        <v>51</v>
      </c>
      <c r="U16" s="308">
        <v>248</v>
      </c>
      <c r="V16" s="308">
        <v>66.5161789750735</v>
      </c>
      <c r="W16" s="308">
        <v>50</v>
      </c>
      <c r="X16" s="308">
        <v>51</v>
      </c>
      <c r="Y16" s="308">
        <v>20</v>
      </c>
      <c r="Z16" s="308">
        <v>71</v>
      </c>
      <c r="AA16" s="308">
        <v>133</v>
      </c>
      <c r="AB16" s="308">
        <v>127</v>
      </c>
      <c r="AC16" s="308">
        <v>1064</v>
      </c>
      <c r="AD16" s="308">
        <v>36</v>
      </c>
      <c r="AE16" s="308">
        <v>1416</v>
      </c>
      <c r="AF16" s="308">
        <v>886.950191165508</v>
      </c>
      <c r="AG16" s="307">
        <v>12042.588005484451</v>
      </c>
      <c r="AH16" s="307">
        <v>756.7431334883564</v>
      </c>
      <c r="AI16" s="308" t="s">
        <v>51</v>
      </c>
      <c r="AJ16" s="308">
        <v>1</v>
      </c>
      <c r="AK16" s="308" t="s">
        <v>51</v>
      </c>
      <c r="AL16" s="308">
        <v>8</v>
      </c>
      <c r="AM16" s="308">
        <v>16</v>
      </c>
      <c r="AN16" s="307">
        <v>12799.331138972808</v>
      </c>
    </row>
    <row r="17" spans="1:40" ht="12.75">
      <c r="A17" s="296" t="s">
        <v>3</v>
      </c>
      <c r="B17" s="308">
        <v>84</v>
      </c>
      <c r="C17" s="308">
        <v>117</v>
      </c>
      <c r="D17" s="308" t="s">
        <v>53</v>
      </c>
      <c r="E17" s="308">
        <v>322.054300722132</v>
      </c>
      <c r="F17" s="308">
        <v>5</v>
      </c>
      <c r="G17" s="308">
        <v>7</v>
      </c>
      <c r="H17" s="308">
        <v>48</v>
      </c>
      <c r="I17" s="308">
        <v>28</v>
      </c>
      <c r="J17" s="308">
        <v>2763</v>
      </c>
      <c r="K17" s="308">
        <v>962.896221385761</v>
      </c>
      <c r="L17" s="308">
        <v>22</v>
      </c>
      <c r="M17" s="308">
        <v>10</v>
      </c>
      <c r="N17" s="308">
        <v>1</v>
      </c>
      <c r="O17" s="308">
        <v>58</v>
      </c>
      <c r="P17" s="308">
        <v>197</v>
      </c>
      <c r="Q17" s="308">
        <v>53</v>
      </c>
      <c r="R17" s="308">
        <v>2</v>
      </c>
      <c r="S17" s="308">
        <v>95</v>
      </c>
      <c r="T17" s="308" t="s">
        <v>51</v>
      </c>
      <c r="U17" s="308">
        <v>2193</v>
      </c>
      <c r="V17" s="308">
        <v>38.5209570165494</v>
      </c>
      <c r="W17" s="308">
        <v>35</v>
      </c>
      <c r="X17" s="308">
        <v>10</v>
      </c>
      <c r="Y17" s="308">
        <v>80</v>
      </c>
      <c r="Z17" s="308">
        <v>3</v>
      </c>
      <c r="AA17" s="308">
        <v>357</v>
      </c>
      <c r="AB17" s="308">
        <v>54</v>
      </c>
      <c r="AC17" s="308">
        <v>325</v>
      </c>
      <c r="AD17" s="308">
        <v>21</v>
      </c>
      <c r="AE17" s="308">
        <v>2475</v>
      </c>
      <c r="AF17" s="308">
        <v>812.870829826628</v>
      </c>
      <c r="AG17" s="307">
        <v>11179.342308951072</v>
      </c>
      <c r="AH17" s="307">
        <v>194.63903211673912</v>
      </c>
      <c r="AI17" s="308" t="s">
        <v>51</v>
      </c>
      <c r="AJ17" s="308">
        <v>6</v>
      </c>
      <c r="AK17" s="308" t="s">
        <v>51</v>
      </c>
      <c r="AL17" s="308">
        <v>15</v>
      </c>
      <c r="AM17" s="308">
        <v>2</v>
      </c>
      <c r="AN17" s="307">
        <v>11373.98134106781</v>
      </c>
    </row>
    <row r="18" spans="1:40" ht="12.75">
      <c r="A18" s="296" t="s">
        <v>5</v>
      </c>
      <c r="B18" s="308">
        <v>4321</v>
      </c>
      <c r="C18" s="308">
        <v>130</v>
      </c>
      <c r="D18" s="308">
        <v>101</v>
      </c>
      <c r="E18" s="308" t="s">
        <v>53</v>
      </c>
      <c r="F18" s="308">
        <v>14</v>
      </c>
      <c r="G18" s="308">
        <v>48</v>
      </c>
      <c r="H18" s="308">
        <v>88</v>
      </c>
      <c r="I18" s="308">
        <v>81</v>
      </c>
      <c r="J18" s="308">
        <v>1378</v>
      </c>
      <c r="K18" s="308">
        <v>564.867546566291</v>
      </c>
      <c r="L18" s="308">
        <v>38</v>
      </c>
      <c r="M18" s="308">
        <v>126</v>
      </c>
      <c r="N18" s="308">
        <v>17</v>
      </c>
      <c r="O18" s="308">
        <v>575</v>
      </c>
      <c r="P18" s="308">
        <v>122</v>
      </c>
      <c r="Q18" s="308">
        <v>372</v>
      </c>
      <c r="R18" s="308">
        <v>220</v>
      </c>
      <c r="S18" s="308">
        <v>2</v>
      </c>
      <c r="T18" s="308" t="s">
        <v>51</v>
      </c>
      <c r="U18" s="308">
        <v>158</v>
      </c>
      <c r="V18" s="308">
        <v>645.114581253418</v>
      </c>
      <c r="W18" s="308">
        <v>88</v>
      </c>
      <c r="X18" s="308">
        <v>375</v>
      </c>
      <c r="Y18" s="308">
        <v>108</v>
      </c>
      <c r="Z18" s="308">
        <v>8</v>
      </c>
      <c r="AA18" s="308">
        <v>69</v>
      </c>
      <c r="AB18" s="308">
        <v>145</v>
      </c>
      <c r="AC18" s="308">
        <v>296</v>
      </c>
      <c r="AD18" s="308">
        <v>10</v>
      </c>
      <c r="AE18" s="308">
        <v>5003</v>
      </c>
      <c r="AF18" s="308">
        <v>29082.1557602135</v>
      </c>
      <c r="AG18" s="307">
        <v>44185.137888033205</v>
      </c>
      <c r="AH18" s="307">
        <v>971.517237893034</v>
      </c>
      <c r="AI18" s="308" t="s">
        <v>51</v>
      </c>
      <c r="AJ18" s="308">
        <v>3</v>
      </c>
      <c r="AK18" s="308" t="s">
        <v>51</v>
      </c>
      <c r="AL18" s="308">
        <v>16</v>
      </c>
      <c r="AM18" s="308">
        <v>2</v>
      </c>
      <c r="AN18" s="307">
        <v>45156.65512592624</v>
      </c>
    </row>
    <row r="19" spans="1:40" ht="12.75">
      <c r="A19" s="296" t="s">
        <v>6</v>
      </c>
      <c r="B19" s="308">
        <v>215</v>
      </c>
      <c r="C19" s="308">
        <v>35</v>
      </c>
      <c r="D19" s="308">
        <v>94</v>
      </c>
      <c r="E19" s="308">
        <v>354.811504201415</v>
      </c>
      <c r="F19" s="308" t="s">
        <v>53</v>
      </c>
      <c r="G19" s="308">
        <v>6</v>
      </c>
      <c r="H19" s="308">
        <v>33</v>
      </c>
      <c r="I19" s="308">
        <v>16</v>
      </c>
      <c r="J19" s="308">
        <v>738</v>
      </c>
      <c r="K19" s="308">
        <v>622.823395421722</v>
      </c>
      <c r="L19" s="308">
        <v>5</v>
      </c>
      <c r="M19" s="308" t="s">
        <v>52</v>
      </c>
      <c r="N19" s="308">
        <v>1</v>
      </c>
      <c r="O19" s="308">
        <v>6</v>
      </c>
      <c r="P19" s="308">
        <v>195</v>
      </c>
      <c r="Q19" s="308">
        <v>42</v>
      </c>
      <c r="R19" s="308">
        <v>9</v>
      </c>
      <c r="S19" s="308" t="s">
        <v>52</v>
      </c>
      <c r="T19" s="308" t="s">
        <v>51</v>
      </c>
      <c r="U19" s="308">
        <v>43</v>
      </c>
      <c r="V19" s="308">
        <v>112.244860458294</v>
      </c>
      <c r="W19" s="308">
        <v>67</v>
      </c>
      <c r="X19" s="308">
        <v>0</v>
      </c>
      <c r="Y19" s="308">
        <v>11</v>
      </c>
      <c r="Z19" s="308">
        <v>2</v>
      </c>
      <c r="AA19" s="308">
        <v>1955</v>
      </c>
      <c r="AB19" s="308">
        <v>194</v>
      </c>
      <c r="AC19" s="308">
        <v>96</v>
      </c>
      <c r="AD19" s="308" t="s">
        <v>52</v>
      </c>
      <c r="AE19" s="308">
        <v>369</v>
      </c>
      <c r="AF19" s="308">
        <v>1686.80707913531</v>
      </c>
      <c r="AG19" s="307">
        <v>6908.686839216742</v>
      </c>
      <c r="AH19" s="307">
        <v>2055.455296060392</v>
      </c>
      <c r="AI19" s="308" t="s">
        <v>51</v>
      </c>
      <c r="AJ19" s="308" t="s">
        <v>52</v>
      </c>
      <c r="AK19" s="308" t="s">
        <v>51</v>
      </c>
      <c r="AL19" s="308">
        <v>9</v>
      </c>
      <c r="AM19" s="308" t="s">
        <v>52</v>
      </c>
      <c r="AN19" s="307">
        <v>8964.142135277134</v>
      </c>
    </row>
    <row r="20" spans="1:40" ht="12.75">
      <c r="A20" s="296" t="s">
        <v>8</v>
      </c>
      <c r="B20" s="308">
        <v>99</v>
      </c>
      <c r="C20" s="308">
        <v>622</v>
      </c>
      <c r="D20" s="308">
        <v>58</v>
      </c>
      <c r="E20" s="308">
        <v>99.948433549118</v>
      </c>
      <c r="F20" s="308">
        <v>3</v>
      </c>
      <c r="G20" s="308" t="s">
        <v>53</v>
      </c>
      <c r="H20" s="308">
        <v>71</v>
      </c>
      <c r="I20" s="308">
        <v>42</v>
      </c>
      <c r="J20" s="308">
        <v>751</v>
      </c>
      <c r="K20" s="308">
        <v>2015.89622138576</v>
      </c>
      <c r="L20" s="308">
        <v>10</v>
      </c>
      <c r="M20" s="308">
        <v>44</v>
      </c>
      <c r="N20" s="308">
        <v>13</v>
      </c>
      <c r="O20" s="308">
        <v>29</v>
      </c>
      <c r="P20" s="308">
        <v>181</v>
      </c>
      <c r="Q20" s="308">
        <v>49</v>
      </c>
      <c r="R20" s="308">
        <v>7</v>
      </c>
      <c r="S20" s="308">
        <v>10</v>
      </c>
      <c r="T20" s="308" t="s">
        <v>51</v>
      </c>
      <c r="U20" s="308">
        <v>143</v>
      </c>
      <c r="V20" s="308">
        <v>38.6666666666667</v>
      </c>
      <c r="W20" s="308">
        <v>51</v>
      </c>
      <c r="X20" s="308">
        <v>536</v>
      </c>
      <c r="Y20" s="308">
        <v>34</v>
      </c>
      <c r="Z20" s="308">
        <v>2632</v>
      </c>
      <c r="AA20" s="308">
        <v>115</v>
      </c>
      <c r="AB20" s="308">
        <v>62</v>
      </c>
      <c r="AC20" s="308">
        <v>165</v>
      </c>
      <c r="AD20" s="308">
        <v>3</v>
      </c>
      <c r="AE20" s="308">
        <v>1301</v>
      </c>
      <c r="AF20" s="308">
        <v>922.988799384423</v>
      </c>
      <c r="AG20" s="307">
        <v>10108.500120985967</v>
      </c>
      <c r="AH20" s="307">
        <v>119.13251103696965</v>
      </c>
      <c r="AI20" s="308" t="s">
        <v>51</v>
      </c>
      <c r="AJ20" s="308" t="s">
        <v>52</v>
      </c>
      <c r="AK20" s="308" t="s">
        <v>51</v>
      </c>
      <c r="AL20" s="308">
        <v>18</v>
      </c>
      <c r="AM20" s="308">
        <v>7</v>
      </c>
      <c r="AN20" s="307">
        <v>10227.632632022936</v>
      </c>
    </row>
    <row r="21" spans="1:40" ht="12.75">
      <c r="A21" s="296" t="s">
        <v>9</v>
      </c>
      <c r="B21" s="308">
        <v>145</v>
      </c>
      <c r="C21" s="308">
        <v>104</v>
      </c>
      <c r="D21" s="308">
        <v>37</v>
      </c>
      <c r="E21" s="308">
        <v>102.029736016979</v>
      </c>
      <c r="F21" s="308">
        <v>3</v>
      </c>
      <c r="G21" s="308">
        <v>5</v>
      </c>
      <c r="H21" s="308" t="s">
        <v>53</v>
      </c>
      <c r="I21" s="308">
        <v>48</v>
      </c>
      <c r="J21" s="308">
        <v>200</v>
      </c>
      <c r="K21" s="308">
        <v>492.381883976026</v>
      </c>
      <c r="L21" s="308">
        <v>8</v>
      </c>
      <c r="M21" s="308">
        <v>5</v>
      </c>
      <c r="N21" s="308">
        <v>68</v>
      </c>
      <c r="O21" s="308">
        <v>21</v>
      </c>
      <c r="P21" s="308">
        <v>52</v>
      </c>
      <c r="Q21" s="308">
        <v>29</v>
      </c>
      <c r="R21" s="308">
        <v>4</v>
      </c>
      <c r="S21" s="308">
        <v>4</v>
      </c>
      <c r="T21" s="308" t="s">
        <v>51</v>
      </c>
      <c r="U21" s="308">
        <v>165</v>
      </c>
      <c r="V21" s="308">
        <v>114</v>
      </c>
      <c r="W21" s="308">
        <v>838</v>
      </c>
      <c r="X21" s="308">
        <v>20</v>
      </c>
      <c r="Y21" s="308">
        <v>8</v>
      </c>
      <c r="Z21" s="308">
        <v>4</v>
      </c>
      <c r="AA21" s="308">
        <v>70</v>
      </c>
      <c r="AB21" s="308">
        <v>742</v>
      </c>
      <c r="AC21" s="308">
        <v>99</v>
      </c>
      <c r="AD21" s="308">
        <v>8</v>
      </c>
      <c r="AE21" s="308">
        <v>1516</v>
      </c>
      <c r="AF21" s="308">
        <v>898.963060571813</v>
      </c>
      <c r="AG21" s="307">
        <v>5810.374680564818</v>
      </c>
      <c r="AH21" s="307">
        <v>194.63903211673912</v>
      </c>
      <c r="AI21" s="308" t="s">
        <v>51</v>
      </c>
      <c r="AJ21" s="308">
        <v>7</v>
      </c>
      <c r="AK21" s="308" t="s">
        <v>51</v>
      </c>
      <c r="AL21" s="308">
        <v>4</v>
      </c>
      <c r="AM21" s="308">
        <v>1</v>
      </c>
      <c r="AN21" s="307">
        <v>6005.013712681557</v>
      </c>
    </row>
    <row r="22" spans="1:40" ht="12.75">
      <c r="A22" s="296" t="s">
        <v>11</v>
      </c>
      <c r="B22" s="308">
        <v>107</v>
      </c>
      <c r="C22" s="308">
        <v>180</v>
      </c>
      <c r="D22" s="308">
        <v>41</v>
      </c>
      <c r="E22" s="308">
        <v>86.3687811764374</v>
      </c>
      <c r="F22" s="308" t="s">
        <v>52</v>
      </c>
      <c r="G22" s="308">
        <v>7</v>
      </c>
      <c r="H22" s="308">
        <v>210</v>
      </c>
      <c r="I22" s="308" t="s">
        <v>53</v>
      </c>
      <c r="J22" s="308">
        <v>284</v>
      </c>
      <c r="K22" s="308">
        <v>720.911697710861</v>
      </c>
      <c r="L22" s="308">
        <v>16</v>
      </c>
      <c r="M22" s="308">
        <v>21</v>
      </c>
      <c r="N22" s="308">
        <v>43</v>
      </c>
      <c r="O22" s="308">
        <v>41</v>
      </c>
      <c r="P22" s="308">
        <v>79</v>
      </c>
      <c r="Q22" s="308">
        <v>76</v>
      </c>
      <c r="R22" s="308">
        <v>6</v>
      </c>
      <c r="S22" s="308">
        <v>6</v>
      </c>
      <c r="T22" s="308" t="s">
        <v>51</v>
      </c>
      <c r="U22" s="308">
        <v>197</v>
      </c>
      <c r="V22" s="308">
        <v>45</v>
      </c>
      <c r="W22" s="308">
        <v>300</v>
      </c>
      <c r="X22" s="308">
        <v>8</v>
      </c>
      <c r="Y22" s="308">
        <v>12</v>
      </c>
      <c r="Z22" s="308">
        <v>3</v>
      </c>
      <c r="AA22" s="308">
        <v>92</v>
      </c>
      <c r="AB22" s="308">
        <v>2958</v>
      </c>
      <c r="AC22" s="308">
        <v>121</v>
      </c>
      <c r="AD22" s="308">
        <v>2</v>
      </c>
      <c r="AE22" s="308">
        <v>1666</v>
      </c>
      <c r="AF22" s="308">
        <v>672.720686753072</v>
      </c>
      <c r="AG22" s="307">
        <v>8001.00116564037</v>
      </c>
      <c r="AH22" s="307">
        <v>1369.18491557982</v>
      </c>
      <c r="AI22" s="308" t="s">
        <v>51</v>
      </c>
      <c r="AJ22" s="308">
        <v>551</v>
      </c>
      <c r="AK22" s="308" t="s">
        <v>51</v>
      </c>
      <c r="AL22" s="308">
        <v>55</v>
      </c>
      <c r="AM22" s="308">
        <v>1</v>
      </c>
      <c r="AN22" s="307">
        <v>9370.18608122019</v>
      </c>
    </row>
    <row r="23" spans="1:40" ht="12.75">
      <c r="A23" s="296" t="s">
        <v>12</v>
      </c>
      <c r="B23" s="308">
        <v>1027</v>
      </c>
      <c r="C23" s="308">
        <v>517</v>
      </c>
      <c r="D23" s="308">
        <v>16650</v>
      </c>
      <c r="E23" s="308">
        <v>6324.54437711512</v>
      </c>
      <c r="F23" s="308">
        <v>43</v>
      </c>
      <c r="G23" s="308">
        <v>41</v>
      </c>
      <c r="H23" s="308">
        <v>236</v>
      </c>
      <c r="I23" s="308">
        <v>153</v>
      </c>
      <c r="J23" s="308" t="s">
        <v>53</v>
      </c>
      <c r="K23" s="308">
        <v>5784.31542301417</v>
      </c>
      <c r="L23" s="308">
        <v>60</v>
      </c>
      <c r="M23" s="308">
        <v>63</v>
      </c>
      <c r="N23" s="308">
        <v>50</v>
      </c>
      <c r="O23" s="308">
        <v>448</v>
      </c>
      <c r="P23" s="308">
        <v>1013</v>
      </c>
      <c r="Q23" s="308">
        <v>489</v>
      </c>
      <c r="R23" s="308">
        <v>45</v>
      </c>
      <c r="S23" s="308">
        <v>241</v>
      </c>
      <c r="T23" s="308" t="s">
        <v>51</v>
      </c>
      <c r="U23" s="308">
        <v>822</v>
      </c>
      <c r="V23" s="308">
        <v>420.755212394161</v>
      </c>
      <c r="W23" s="308">
        <v>174</v>
      </c>
      <c r="X23" s="308">
        <v>94</v>
      </c>
      <c r="Y23" s="308">
        <v>823</v>
      </c>
      <c r="Z23" s="308">
        <v>4</v>
      </c>
      <c r="AA23" s="308">
        <v>1884</v>
      </c>
      <c r="AB23" s="308">
        <v>388</v>
      </c>
      <c r="AC23" s="308">
        <v>4690</v>
      </c>
      <c r="AD23" s="308">
        <v>37</v>
      </c>
      <c r="AE23" s="308">
        <v>12685</v>
      </c>
      <c r="AF23" s="308">
        <v>7057.5607762041</v>
      </c>
      <c r="AG23" s="307">
        <v>62264.175788727545</v>
      </c>
      <c r="AH23" s="307">
        <v>817.148350352172</v>
      </c>
      <c r="AI23" s="308" t="s">
        <v>51</v>
      </c>
      <c r="AJ23" s="308">
        <v>6</v>
      </c>
      <c r="AK23" s="308" t="s">
        <v>51</v>
      </c>
      <c r="AL23" s="308">
        <v>87</v>
      </c>
      <c r="AM23" s="308">
        <v>6</v>
      </c>
      <c r="AN23" s="307">
        <v>63081.32413907972</v>
      </c>
    </row>
    <row r="24" spans="1:40" ht="12.75">
      <c r="A24" s="296" t="s">
        <v>13</v>
      </c>
      <c r="B24" s="308">
        <v>1934</v>
      </c>
      <c r="C24" s="308">
        <v>17464.4166666667</v>
      </c>
      <c r="D24" s="308">
        <v>675</v>
      </c>
      <c r="E24" s="308">
        <v>1190.01619795964</v>
      </c>
      <c r="F24" s="308">
        <v>73</v>
      </c>
      <c r="G24" s="308">
        <v>286</v>
      </c>
      <c r="H24" s="308">
        <v>1461</v>
      </c>
      <c r="I24" s="308">
        <v>423</v>
      </c>
      <c r="J24" s="308">
        <v>6918</v>
      </c>
      <c r="K24" s="308" t="s">
        <v>53</v>
      </c>
      <c r="L24" s="308">
        <v>393</v>
      </c>
      <c r="M24" s="308">
        <v>1640</v>
      </c>
      <c r="N24" s="308">
        <v>103</v>
      </c>
      <c r="O24" s="308">
        <v>467</v>
      </c>
      <c r="P24" s="308">
        <v>1591</v>
      </c>
      <c r="Q24" s="308">
        <v>445</v>
      </c>
      <c r="R24" s="308">
        <v>61</v>
      </c>
      <c r="S24" s="308">
        <v>240</v>
      </c>
      <c r="T24" s="308" t="s">
        <v>51</v>
      </c>
      <c r="U24" s="308">
        <v>16554</v>
      </c>
      <c r="V24" s="308">
        <v>1653.18085734957</v>
      </c>
      <c r="W24" s="308">
        <v>756</v>
      </c>
      <c r="X24" s="308">
        <v>469</v>
      </c>
      <c r="Y24" s="308">
        <v>310</v>
      </c>
      <c r="Z24" s="308">
        <v>222</v>
      </c>
      <c r="AA24" s="308">
        <v>1830</v>
      </c>
      <c r="AB24" s="308">
        <v>1340</v>
      </c>
      <c r="AC24" s="308">
        <v>10960</v>
      </c>
      <c r="AD24" s="308">
        <v>391</v>
      </c>
      <c r="AE24" s="308">
        <v>13625</v>
      </c>
      <c r="AF24" s="308">
        <v>8916.55231682978</v>
      </c>
      <c r="AG24" s="307">
        <v>92391.16603880569</v>
      </c>
      <c r="AH24" s="307">
        <v>2016.863074175176</v>
      </c>
      <c r="AI24" s="308" t="s">
        <v>51</v>
      </c>
      <c r="AJ24" s="308">
        <v>24</v>
      </c>
      <c r="AK24" s="308" t="s">
        <v>51</v>
      </c>
      <c r="AL24" s="308">
        <v>196</v>
      </c>
      <c r="AM24" s="308">
        <v>11</v>
      </c>
      <c r="AN24" s="307">
        <v>94408.02911298086</v>
      </c>
    </row>
    <row r="25" spans="1:40" ht="12.75">
      <c r="A25" s="296" t="s">
        <v>14</v>
      </c>
      <c r="B25" s="308">
        <v>59</v>
      </c>
      <c r="C25" s="308">
        <v>300</v>
      </c>
      <c r="D25" s="308">
        <v>435</v>
      </c>
      <c r="E25" s="308">
        <v>155.373034079396</v>
      </c>
      <c r="F25" s="308">
        <v>2</v>
      </c>
      <c r="G25" s="308">
        <v>151</v>
      </c>
      <c r="H25" s="308">
        <v>74</v>
      </c>
      <c r="I25" s="308">
        <v>58</v>
      </c>
      <c r="J25" s="308">
        <v>1926</v>
      </c>
      <c r="K25" s="308">
        <v>5627.16977108609</v>
      </c>
      <c r="L25" s="308" t="s">
        <v>53</v>
      </c>
      <c r="M25" s="308">
        <v>166</v>
      </c>
      <c r="N25" s="308">
        <v>1</v>
      </c>
      <c r="O25" s="308">
        <v>52</v>
      </c>
      <c r="P25" s="308">
        <v>4537</v>
      </c>
      <c r="Q25" s="308">
        <v>22</v>
      </c>
      <c r="R25" s="308">
        <v>1</v>
      </c>
      <c r="S25" s="308">
        <v>19</v>
      </c>
      <c r="T25" s="308" t="s">
        <v>51</v>
      </c>
      <c r="U25" s="308">
        <v>670</v>
      </c>
      <c r="V25" s="308">
        <v>8</v>
      </c>
      <c r="W25" s="308">
        <v>25</v>
      </c>
      <c r="X25" s="308">
        <v>22</v>
      </c>
      <c r="Y25" s="308">
        <v>28</v>
      </c>
      <c r="Z25" s="308">
        <v>381</v>
      </c>
      <c r="AA25" s="308">
        <v>184</v>
      </c>
      <c r="AB25" s="308">
        <v>241</v>
      </c>
      <c r="AC25" s="308">
        <v>356</v>
      </c>
      <c r="AD25" s="308">
        <v>875</v>
      </c>
      <c r="AE25" s="308">
        <v>12626</v>
      </c>
      <c r="AF25" s="308">
        <v>1983.12452449083</v>
      </c>
      <c r="AG25" s="307">
        <v>30984.667329656317</v>
      </c>
      <c r="AH25" s="307">
        <v>3211.5440299261954</v>
      </c>
      <c r="AI25" s="308" t="s">
        <v>51</v>
      </c>
      <c r="AJ25" s="308" t="s">
        <v>52</v>
      </c>
      <c r="AK25" s="308" t="s">
        <v>51</v>
      </c>
      <c r="AL25" s="308">
        <v>218</v>
      </c>
      <c r="AM25" s="308">
        <v>5</v>
      </c>
      <c r="AN25" s="307">
        <v>34196.211359582514</v>
      </c>
    </row>
    <row r="26" spans="1:40" ht="12.75">
      <c r="A26" s="296" t="s">
        <v>15</v>
      </c>
      <c r="B26" s="308">
        <v>47</v>
      </c>
      <c r="C26" s="308">
        <v>1391.33333333333</v>
      </c>
      <c r="D26" s="308">
        <v>103</v>
      </c>
      <c r="E26" s="308">
        <v>119.867607437555</v>
      </c>
      <c r="F26" s="308">
        <v>2</v>
      </c>
      <c r="G26" s="308">
        <v>41</v>
      </c>
      <c r="H26" s="308">
        <v>166</v>
      </c>
      <c r="I26" s="308">
        <v>115</v>
      </c>
      <c r="J26" s="308">
        <v>584</v>
      </c>
      <c r="K26" s="308">
        <v>2212.24943054232</v>
      </c>
      <c r="L26" s="308">
        <v>15</v>
      </c>
      <c r="M26" s="308" t="s">
        <v>53</v>
      </c>
      <c r="N26" s="308">
        <v>8</v>
      </c>
      <c r="O26" s="308">
        <v>21</v>
      </c>
      <c r="P26" s="308">
        <v>169</v>
      </c>
      <c r="Q26" s="308">
        <v>83</v>
      </c>
      <c r="R26" s="308">
        <v>4</v>
      </c>
      <c r="S26" s="308">
        <v>12</v>
      </c>
      <c r="T26" s="308" t="s">
        <v>51</v>
      </c>
      <c r="U26" s="308">
        <v>261</v>
      </c>
      <c r="V26" s="308">
        <v>34.3562540130936</v>
      </c>
      <c r="W26" s="308">
        <v>43</v>
      </c>
      <c r="X26" s="308">
        <v>63</v>
      </c>
      <c r="Y26" s="308">
        <v>16</v>
      </c>
      <c r="Z26" s="308">
        <v>88</v>
      </c>
      <c r="AA26" s="308">
        <v>73</v>
      </c>
      <c r="AB26" s="308">
        <v>113</v>
      </c>
      <c r="AC26" s="308">
        <v>203</v>
      </c>
      <c r="AD26" s="308">
        <v>10</v>
      </c>
      <c r="AE26" s="308">
        <v>1026</v>
      </c>
      <c r="AF26" s="308">
        <v>710.761439873037</v>
      </c>
      <c r="AG26" s="307">
        <v>7734.568065199335</v>
      </c>
      <c r="AH26" s="307">
        <v>365.7871465642167</v>
      </c>
      <c r="AI26" s="308" t="s">
        <v>51</v>
      </c>
      <c r="AJ26" s="308">
        <v>1</v>
      </c>
      <c r="AK26" s="308" t="s">
        <v>51</v>
      </c>
      <c r="AL26" s="308">
        <v>27</v>
      </c>
      <c r="AM26" s="308">
        <v>12</v>
      </c>
      <c r="AN26" s="307">
        <v>8100.355211763552</v>
      </c>
    </row>
    <row r="27" spans="1:40" ht="12.75">
      <c r="A27" s="296" t="s">
        <v>16</v>
      </c>
      <c r="B27" s="308">
        <v>37</v>
      </c>
      <c r="C27" s="308">
        <v>24</v>
      </c>
      <c r="D27" s="308">
        <v>5</v>
      </c>
      <c r="E27" s="308">
        <v>54.2269300954791</v>
      </c>
      <c r="F27" s="308" t="s">
        <v>52</v>
      </c>
      <c r="G27" s="308">
        <v>5</v>
      </c>
      <c r="H27" s="308">
        <v>1747</v>
      </c>
      <c r="I27" s="308">
        <v>21</v>
      </c>
      <c r="J27" s="308">
        <v>36</v>
      </c>
      <c r="K27" s="308">
        <v>88.9558488554304</v>
      </c>
      <c r="L27" s="308">
        <v>1</v>
      </c>
      <c r="M27" s="308">
        <v>62</v>
      </c>
      <c r="N27" s="308" t="s">
        <v>53</v>
      </c>
      <c r="O27" s="308">
        <v>6</v>
      </c>
      <c r="P27" s="308">
        <v>7</v>
      </c>
      <c r="Q27" s="308">
        <v>18</v>
      </c>
      <c r="R27" s="308">
        <v>1</v>
      </c>
      <c r="S27" s="308">
        <v>1</v>
      </c>
      <c r="T27" s="308" t="s">
        <v>51</v>
      </c>
      <c r="U27" s="308">
        <v>79</v>
      </c>
      <c r="V27" s="308">
        <v>14</v>
      </c>
      <c r="W27" s="308">
        <v>267</v>
      </c>
      <c r="X27" s="308">
        <v>5</v>
      </c>
      <c r="Y27" s="308" t="s">
        <v>52</v>
      </c>
      <c r="Z27" s="308">
        <v>2</v>
      </c>
      <c r="AA27" s="308">
        <v>11</v>
      </c>
      <c r="AB27" s="308">
        <v>369</v>
      </c>
      <c r="AC27" s="308">
        <v>21</v>
      </c>
      <c r="AD27" s="308" t="s">
        <v>52</v>
      </c>
      <c r="AE27" s="308">
        <v>340</v>
      </c>
      <c r="AF27" s="308">
        <v>402.431125111213</v>
      </c>
      <c r="AG27" s="307">
        <v>3624.6139040621224</v>
      </c>
      <c r="AH27" s="307">
        <v>5.033768071984632</v>
      </c>
      <c r="AI27" s="308" t="s">
        <v>51</v>
      </c>
      <c r="AJ27" s="308">
        <v>2</v>
      </c>
      <c r="AK27" s="308" t="s">
        <v>51</v>
      </c>
      <c r="AL27" s="308">
        <v>5</v>
      </c>
      <c r="AM27" s="308" t="s">
        <v>52</v>
      </c>
      <c r="AN27" s="307">
        <v>3629.647672134107</v>
      </c>
    </row>
    <row r="28" spans="1:40" ht="12.75">
      <c r="A28" s="296" t="s">
        <v>19</v>
      </c>
      <c r="B28" s="308">
        <v>193</v>
      </c>
      <c r="C28" s="308">
        <v>63</v>
      </c>
      <c r="D28" s="308">
        <v>56</v>
      </c>
      <c r="E28" s="308">
        <v>242.247718253972</v>
      </c>
      <c r="F28" s="308" t="s">
        <v>52</v>
      </c>
      <c r="G28" s="308">
        <v>48</v>
      </c>
      <c r="H28" s="308">
        <v>44</v>
      </c>
      <c r="I28" s="308">
        <v>31</v>
      </c>
      <c r="J28" s="308">
        <v>392</v>
      </c>
      <c r="K28" s="308">
        <v>358</v>
      </c>
      <c r="L28" s="308">
        <v>2</v>
      </c>
      <c r="M28" s="308">
        <v>127</v>
      </c>
      <c r="N28" s="308">
        <v>3</v>
      </c>
      <c r="O28" s="308" t="s">
        <v>53</v>
      </c>
      <c r="P28" s="308">
        <v>35</v>
      </c>
      <c r="Q28" s="308">
        <v>24</v>
      </c>
      <c r="R28" s="308">
        <v>3</v>
      </c>
      <c r="S28" s="308">
        <v>3</v>
      </c>
      <c r="T28" s="308" t="s">
        <v>51</v>
      </c>
      <c r="U28" s="308">
        <v>125</v>
      </c>
      <c r="V28" s="308">
        <v>175.382920901162</v>
      </c>
      <c r="W28" s="308">
        <v>19</v>
      </c>
      <c r="X28" s="308">
        <v>19</v>
      </c>
      <c r="Y28" s="308">
        <v>10</v>
      </c>
      <c r="Z28" s="308">
        <v>17</v>
      </c>
      <c r="AA28" s="308">
        <v>74</v>
      </c>
      <c r="AB28" s="308">
        <v>94</v>
      </c>
      <c r="AC28" s="308">
        <v>43</v>
      </c>
      <c r="AD28" s="308">
        <v>2</v>
      </c>
      <c r="AE28" s="308">
        <v>15261</v>
      </c>
      <c r="AF28" s="308">
        <v>1019.09175463486</v>
      </c>
      <c r="AG28" s="307">
        <v>18482.722393789994</v>
      </c>
      <c r="AH28" s="307">
        <v>67.11690762646177</v>
      </c>
      <c r="AI28" s="308" t="s">
        <v>51</v>
      </c>
      <c r="AJ28" s="308">
        <v>1</v>
      </c>
      <c r="AK28" s="308" t="s">
        <v>51</v>
      </c>
      <c r="AL28" s="308">
        <v>1</v>
      </c>
      <c r="AM28" s="308" t="s">
        <v>52</v>
      </c>
      <c r="AN28" s="307">
        <v>18549.839301416458</v>
      </c>
    </row>
    <row r="29" spans="1:40" ht="12.75">
      <c r="A29" s="296" t="s">
        <v>21</v>
      </c>
      <c r="B29" s="308">
        <v>309</v>
      </c>
      <c r="C29" s="308">
        <v>6732.66666666665</v>
      </c>
      <c r="D29" s="308">
        <v>1757</v>
      </c>
      <c r="E29" s="308">
        <v>317.908673094514</v>
      </c>
      <c r="F29" s="308">
        <v>28</v>
      </c>
      <c r="G29" s="308">
        <v>30</v>
      </c>
      <c r="H29" s="308">
        <v>223</v>
      </c>
      <c r="I29" s="308">
        <v>173</v>
      </c>
      <c r="J29" s="308">
        <v>5009</v>
      </c>
      <c r="K29" s="308">
        <v>7317.59352837596</v>
      </c>
      <c r="L29" s="308">
        <v>91</v>
      </c>
      <c r="M29" s="308">
        <v>41</v>
      </c>
      <c r="N29" s="308">
        <v>29</v>
      </c>
      <c r="O29" s="308">
        <v>233</v>
      </c>
      <c r="P29" s="308" t="s">
        <v>53</v>
      </c>
      <c r="Q29" s="308">
        <v>132</v>
      </c>
      <c r="R29" s="308">
        <v>8</v>
      </c>
      <c r="S29" s="308">
        <v>63</v>
      </c>
      <c r="T29" s="308" t="s">
        <v>51</v>
      </c>
      <c r="U29" s="308">
        <v>640</v>
      </c>
      <c r="V29" s="308">
        <v>71.9195659788281</v>
      </c>
      <c r="W29" s="308">
        <v>113</v>
      </c>
      <c r="X29" s="308">
        <v>54</v>
      </c>
      <c r="Y29" s="308">
        <v>215</v>
      </c>
      <c r="Z29" s="308">
        <v>22</v>
      </c>
      <c r="AA29" s="308">
        <v>3566</v>
      </c>
      <c r="AB29" s="308">
        <v>326</v>
      </c>
      <c r="AC29" s="308">
        <v>4906</v>
      </c>
      <c r="AD29" s="308">
        <v>23</v>
      </c>
      <c r="AE29" s="308">
        <v>5607</v>
      </c>
      <c r="AF29" s="308">
        <v>3538.7911126073</v>
      </c>
      <c r="AG29" s="307">
        <v>41576.879546723256</v>
      </c>
      <c r="AH29" s="307">
        <v>865.8081083813568</v>
      </c>
      <c r="AI29" s="308" t="s">
        <v>51</v>
      </c>
      <c r="AJ29" s="308">
        <v>11</v>
      </c>
      <c r="AK29" s="308" t="s">
        <v>51</v>
      </c>
      <c r="AL29" s="308">
        <v>58</v>
      </c>
      <c r="AM29" s="308">
        <v>100</v>
      </c>
      <c r="AN29" s="307">
        <v>42442.687655104615</v>
      </c>
    </row>
    <row r="30" spans="1:40" ht="12.75">
      <c r="A30" s="296" t="s">
        <v>23</v>
      </c>
      <c r="B30" s="308">
        <v>2974</v>
      </c>
      <c r="C30" s="308">
        <v>383.5</v>
      </c>
      <c r="D30" s="308">
        <v>142</v>
      </c>
      <c r="E30" s="308">
        <v>2168.92646795072</v>
      </c>
      <c r="F30" s="308">
        <v>4</v>
      </c>
      <c r="G30" s="308">
        <v>21</v>
      </c>
      <c r="H30" s="308">
        <v>50</v>
      </c>
      <c r="I30" s="308">
        <v>112</v>
      </c>
      <c r="J30" s="308">
        <v>1908</v>
      </c>
      <c r="K30" s="308">
        <v>2233.60263969887</v>
      </c>
      <c r="L30" s="308">
        <v>19</v>
      </c>
      <c r="M30" s="308">
        <v>48</v>
      </c>
      <c r="N30" s="308">
        <v>7</v>
      </c>
      <c r="O30" s="308">
        <v>65</v>
      </c>
      <c r="P30" s="308" t="s">
        <v>52</v>
      </c>
      <c r="Q30" s="308" t="s">
        <v>53</v>
      </c>
      <c r="R30" s="308">
        <v>1062</v>
      </c>
      <c r="S30" s="308">
        <v>3</v>
      </c>
      <c r="T30" s="308" t="s">
        <v>51</v>
      </c>
      <c r="U30" s="308">
        <v>215</v>
      </c>
      <c r="V30" s="308">
        <v>1051.14327508559</v>
      </c>
      <c r="W30" s="308">
        <v>63</v>
      </c>
      <c r="X30" s="308">
        <v>34</v>
      </c>
      <c r="Y30" s="308">
        <v>8</v>
      </c>
      <c r="Z30" s="308">
        <v>6</v>
      </c>
      <c r="AA30" s="308">
        <v>148</v>
      </c>
      <c r="AB30" s="308">
        <v>176</v>
      </c>
      <c r="AC30" s="308">
        <v>258</v>
      </c>
      <c r="AD30" s="308">
        <v>12</v>
      </c>
      <c r="AE30" s="308">
        <v>4465</v>
      </c>
      <c r="AF30" s="308">
        <v>34010.4354341501</v>
      </c>
      <c r="AG30" s="307">
        <v>51647.607816885284</v>
      </c>
      <c r="AH30" s="307">
        <v>1201.3926465136656</v>
      </c>
      <c r="AI30" s="308" t="s">
        <v>51</v>
      </c>
      <c r="AJ30" s="308">
        <v>4</v>
      </c>
      <c r="AK30" s="308" t="s">
        <v>51</v>
      </c>
      <c r="AL30" s="308">
        <v>146</v>
      </c>
      <c r="AM30" s="308" t="s">
        <v>52</v>
      </c>
      <c r="AN30" s="307">
        <v>52849.00046339895</v>
      </c>
    </row>
    <row r="31" spans="1:40" ht="12.75">
      <c r="A31" s="296" t="s">
        <v>25</v>
      </c>
      <c r="B31" s="308">
        <v>6270</v>
      </c>
      <c r="C31" s="308">
        <v>441</v>
      </c>
      <c r="D31" s="308">
        <v>59</v>
      </c>
      <c r="E31" s="308">
        <v>383.235184477337</v>
      </c>
      <c r="F31" s="308">
        <v>42</v>
      </c>
      <c r="G31" s="308">
        <v>34</v>
      </c>
      <c r="H31" s="308">
        <v>12</v>
      </c>
      <c r="I31" s="308">
        <v>44</v>
      </c>
      <c r="J31" s="308">
        <v>2292</v>
      </c>
      <c r="K31" s="308">
        <v>5137.86754656629</v>
      </c>
      <c r="L31" s="308">
        <v>12</v>
      </c>
      <c r="M31" s="308">
        <v>53</v>
      </c>
      <c r="N31" s="308">
        <v>2</v>
      </c>
      <c r="O31" s="308">
        <v>55</v>
      </c>
      <c r="P31" s="308" t="s">
        <v>52</v>
      </c>
      <c r="Q31" s="308">
        <v>23290</v>
      </c>
      <c r="R31" s="308" t="s">
        <v>53</v>
      </c>
      <c r="S31" s="308" t="s">
        <v>52</v>
      </c>
      <c r="T31" s="308" t="s">
        <v>51</v>
      </c>
      <c r="U31" s="308">
        <v>285</v>
      </c>
      <c r="V31" s="308">
        <v>28.5854271356784</v>
      </c>
      <c r="W31" s="308">
        <v>44</v>
      </c>
      <c r="X31" s="308">
        <v>40</v>
      </c>
      <c r="Y31" s="308">
        <v>4</v>
      </c>
      <c r="Z31" s="308">
        <v>9</v>
      </c>
      <c r="AA31" s="308">
        <v>92</v>
      </c>
      <c r="AB31" s="308">
        <v>66</v>
      </c>
      <c r="AC31" s="308">
        <v>190</v>
      </c>
      <c r="AD31" s="308">
        <v>27</v>
      </c>
      <c r="AE31" s="308">
        <v>4031</v>
      </c>
      <c r="AF31" s="308">
        <v>69198.1320701181</v>
      </c>
      <c r="AG31" s="307">
        <v>112141.82022829741</v>
      </c>
      <c r="AH31" s="307">
        <v>3322.2869275098574</v>
      </c>
      <c r="AI31" s="308" t="s">
        <v>51</v>
      </c>
      <c r="AJ31" s="308">
        <v>2</v>
      </c>
      <c r="AK31" s="308" t="s">
        <v>51</v>
      </c>
      <c r="AL31" s="308">
        <v>661</v>
      </c>
      <c r="AM31" s="308" t="s">
        <v>52</v>
      </c>
      <c r="AN31" s="307">
        <v>115464.10715580727</v>
      </c>
    </row>
    <row r="32" spans="1:40" ht="12.75">
      <c r="A32" s="296" t="s">
        <v>26</v>
      </c>
      <c r="B32" s="308">
        <v>19</v>
      </c>
      <c r="C32" s="308">
        <v>537</v>
      </c>
      <c r="D32" s="308">
        <v>1614</v>
      </c>
      <c r="E32" s="308">
        <v>29.1489278179791</v>
      </c>
      <c r="F32" s="308" t="s">
        <v>52</v>
      </c>
      <c r="G32" s="308" t="s">
        <v>52</v>
      </c>
      <c r="H32" s="308">
        <v>4</v>
      </c>
      <c r="I32" s="308">
        <v>3</v>
      </c>
      <c r="J32" s="308">
        <v>1551</v>
      </c>
      <c r="K32" s="308">
        <v>2561.67546566291</v>
      </c>
      <c r="L32" s="308">
        <v>2</v>
      </c>
      <c r="M32" s="308">
        <v>2</v>
      </c>
      <c r="N32" s="308" t="s">
        <v>52</v>
      </c>
      <c r="O32" s="308">
        <v>10</v>
      </c>
      <c r="P32" s="308">
        <v>41</v>
      </c>
      <c r="Q32" s="308">
        <v>4</v>
      </c>
      <c r="R32" s="308" t="s">
        <v>52</v>
      </c>
      <c r="S32" s="308" t="s">
        <v>53</v>
      </c>
      <c r="T32" s="308" t="s">
        <v>51</v>
      </c>
      <c r="U32" s="308">
        <v>58</v>
      </c>
      <c r="V32" s="308">
        <v>2</v>
      </c>
      <c r="W32" s="308">
        <v>3</v>
      </c>
      <c r="X32" s="308">
        <v>2</v>
      </c>
      <c r="Y32" s="308">
        <v>42</v>
      </c>
      <c r="Z32" s="308" t="s">
        <v>52</v>
      </c>
      <c r="AA32" s="308">
        <v>14</v>
      </c>
      <c r="AB32" s="308">
        <v>6</v>
      </c>
      <c r="AC32" s="308">
        <v>288</v>
      </c>
      <c r="AD32" s="308" t="s">
        <v>52</v>
      </c>
      <c r="AE32" s="308">
        <v>834</v>
      </c>
      <c r="AF32" s="308">
        <v>49.0525500757448</v>
      </c>
      <c r="AG32" s="307">
        <v>7675.876943556634</v>
      </c>
      <c r="AH32" s="307">
        <v>18.457149597276985</v>
      </c>
      <c r="AI32" s="308" t="s">
        <v>51</v>
      </c>
      <c r="AJ32" s="308" t="s">
        <v>52</v>
      </c>
      <c r="AK32" s="308" t="s">
        <v>51</v>
      </c>
      <c r="AL32" s="308" t="s">
        <v>52</v>
      </c>
      <c r="AM32" s="308" t="s">
        <v>52</v>
      </c>
      <c r="AN32" s="307">
        <v>7694.3340931539105</v>
      </c>
    </row>
    <row r="33" spans="1:40" ht="12.75">
      <c r="A33" s="296" t="s">
        <v>28</v>
      </c>
      <c r="B33" s="308">
        <v>450</v>
      </c>
      <c r="C33" s="308">
        <v>94</v>
      </c>
      <c r="D33" s="308">
        <v>73</v>
      </c>
      <c r="E33" s="308">
        <v>1759.85353591934</v>
      </c>
      <c r="F33" s="308">
        <v>157</v>
      </c>
      <c r="G33" s="308">
        <v>10</v>
      </c>
      <c r="H33" s="308">
        <v>62</v>
      </c>
      <c r="I33" s="308">
        <v>78</v>
      </c>
      <c r="J33" s="308">
        <v>1751</v>
      </c>
      <c r="K33" s="308">
        <v>1380</v>
      </c>
      <c r="L33" s="308">
        <v>4</v>
      </c>
      <c r="M33" s="308">
        <v>7</v>
      </c>
      <c r="N33" s="308">
        <v>2</v>
      </c>
      <c r="O33" s="308">
        <v>28</v>
      </c>
      <c r="P33" s="308">
        <v>262</v>
      </c>
      <c r="Q33" s="308">
        <v>139</v>
      </c>
      <c r="R33" s="308">
        <v>20</v>
      </c>
      <c r="S33" s="308">
        <v>3</v>
      </c>
      <c r="T33" s="308" t="s">
        <v>53</v>
      </c>
      <c r="U33" s="308">
        <v>192</v>
      </c>
      <c r="V33" s="308">
        <v>84</v>
      </c>
      <c r="W33" s="308">
        <v>53</v>
      </c>
      <c r="X33" s="308">
        <v>14</v>
      </c>
      <c r="Y33" s="308">
        <v>20</v>
      </c>
      <c r="Z33" s="308">
        <v>2</v>
      </c>
      <c r="AA33" s="308">
        <v>3551</v>
      </c>
      <c r="AB33" s="308">
        <v>122</v>
      </c>
      <c r="AC33" s="308">
        <v>183</v>
      </c>
      <c r="AD33" s="308" t="s">
        <v>52</v>
      </c>
      <c r="AE33" s="308">
        <v>1303</v>
      </c>
      <c r="AF33" s="308">
        <v>14852.9119484454</v>
      </c>
      <c r="AG33" s="307">
        <v>26656.76548436474</v>
      </c>
      <c r="AH33" s="307">
        <v>1969.8812388366528</v>
      </c>
      <c r="AI33" s="308" t="s">
        <v>51</v>
      </c>
      <c r="AJ33" s="308">
        <v>2</v>
      </c>
      <c r="AK33" s="308" t="s">
        <v>51</v>
      </c>
      <c r="AL33" s="308">
        <v>47</v>
      </c>
      <c r="AM33" s="308">
        <v>2</v>
      </c>
      <c r="AN33" s="307">
        <v>28626.646723201393</v>
      </c>
    </row>
    <row r="34" spans="1:40" ht="12.75">
      <c r="A34" s="296" t="s">
        <v>29</v>
      </c>
      <c r="B34" s="308">
        <v>249</v>
      </c>
      <c r="C34" s="308">
        <v>204.333333333333</v>
      </c>
      <c r="D34" s="308">
        <v>4056</v>
      </c>
      <c r="E34" s="308" t="s">
        <v>51</v>
      </c>
      <c r="F34" s="308" t="s">
        <v>51</v>
      </c>
      <c r="G34" s="308">
        <v>15</v>
      </c>
      <c r="H34" s="308">
        <v>237</v>
      </c>
      <c r="I34" s="308">
        <v>80</v>
      </c>
      <c r="J34" s="308">
        <v>652</v>
      </c>
      <c r="K34" s="308">
        <v>1544.13017560298</v>
      </c>
      <c r="L34" s="308">
        <v>19</v>
      </c>
      <c r="M34" s="308">
        <v>13</v>
      </c>
      <c r="N34" s="308">
        <v>10</v>
      </c>
      <c r="O34" s="308">
        <v>62</v>
      </c>
      <c r="P34" s="308">
        <v>118</v>
      </c>
      <c r="Q34" s="308">
        <v>80</v>
      </c>
      <c r="R34" s="308">
        <v>3</v>
      </c>
      <c r="S34" s="308">
        <v>8</v>
      </c>
      <c r="T34" s="308" t="s">
        <v>51</v>
      </c>
      <c r="U34" s="308" t="s">
        <v>53</v>
      </c>
      <c r="V34" s="308">
        <v>399.291595832454</v>
      </c>
      <c r="W34" s="308">
        <v>211</v>
      </c>
      <c r="X34" s="308">
        <v>11</v>
      </c>
      <c r="Y34" s="308">
        <v>55</v>
      </c>
      <c r="Z34" s="308">
        <v>3</v>
      </c>
      <c r="AA34" s="308">
        <v>291</v>
      </c>
      <c r="AB34" s="308">
        <v>249</v>
      </c>
      <c r="AC34" s="308">
        <v>363</v>
      </c>
      <c r="AD34" s="308">
        <v>31</v>
      </c>
      <c r="AE34" s="308">
        <v>3024</v>
      </c>
      <c r="AF34" s="308">
        <v>1681.80171688268</v>
      </c>
      <c r="AG34" s="307">
        <v>13669.556821651448</v>
      </c>
      <c r="AH34" s="307">
        <v>203.02864557004682</v>
      </c>
      <c r="AI34" s="308" t="s">
        <v>51</v>
      </c>
      <c r="AJ34" s="308">
        <v>5</v>
      </c>
      <c r="AK34" s="308" t="s">
        <v>51</v>
      </c>
      <c r="AL34" s="308" t="s">
        <v>51</v>
      </c>
      <c r="AM34" s="308">
        <v>3</v>
      </c>
      <c r="AN34" s="307">
        <v>13872.585467221494</v>
      </c>
    </row>
    <row r="35" spans="1:40" ht="12.75">
      <c r="A35" s="296" t="s">
        <v>30</v>
      </c>
      <c r="B35" s="308">
        <v>2085</v>
      </c>
      <c r="C35" s="308">
        <v>14</v>
      </c>
      <c r="D35" s="308">
        <v>3</v>
      </c>
      <c r="E35" s="308">
        <v>144.821688654799</v>
      </c>
      <c r="F35" s="308" t="s">
        <v>52</v>
      </c>
      <c r="G35" s="308">
        <v>3</v>
      </c>
      <c r="H35" s="308">
        <v>13</v>
      </c>
      <c r="I35" s="308">
        <v>8</v>
      </c>
      <c r="J35" s="308">
        <v>64</v>
      </c>
      <c r="K35" s="308">
        <v>64.9116977108609</v>
      </c>
      <c r="L35" s="308">
        <v>3</v>
      </c>
      <c r="M35" s="308">
        <v>1</v>
      </c>
      <c r="N35" s="308">
        <v>1</v>
      </c>
      <c r="O35" s="308">
        <v>16</v>
      </c>
      <c r="P35" s="308">
        <v>5</v>
      </c>
      <c r="Q35" s="308">
        <v>88</v>
      </c>
      <c r="R35" s="308">
        <v>34</v>
      </c>
      <c r="S35" s="308" t="s">
        <v>52</v>
      </c>
      <c r="T35" s="308" t="s">
        <v>51</v>
      </c>
      <c r="U35" s="308">
        <v>10</v>
      </c>
      <c r="V35" s="308" t="s">
        <v>53</v>
      </c>
      <c r="W35" s="308">
        <v>8</v>
      </c>
      <c r="X35" s="308">
        <v>7</v>
      </c>
      <c r="Y35" s="308" t="s">
        <v>52</v>
      </c>
      <c r="Z35" s="308" t="s">
        <v>52</v>
      </c>
      <c r="AA35" s="308">
        <v>4</v>
      </c>
      <c r="AB35" s="308">
        <v>24</v>
      </c>
      <c r="AC35" s="308">
        <v>21</v>
      </c>
      <c r="AD35" s="308" t="s">
        <v>52</v>
      </c>
      <c r="AE35" s="308">
        <v>508</v>
      </c>
      <c r="AF35" s="308">
        <v>1022.09497198644</v>
      </c>
      <c r="AG35" s="307">
        <v>4151.8283583521</v>
      </c>
      <c r="AH35" s="307">
        <v>110.74289758366193</v>
      </c>
      <c r="AI35" s="308" t="s">
        <v>51</v>
      </c>
      <c r="AJ35" s="308" t="s">
        <v>52</v>
      </c>
      <c r="AK35" s="308" t="s">
        <v>51</v>
      </c>
      <c r="AL35" s="308">
        <v>2</v>
      </c>
      <c r="AM35" s="308">
        <v>1</v>
      </c>
      <c r="AN35" s="307">
        <v>4262.571255935762</v>
      </c>
    </row>
    <row r="36" spans="1:40" ht="12.75">
      <c r="A36" s="296" t="s">
        <v>31</v>
      </c>
      <c r="B36" s="308">
        <v>1426</v>
      </c>
      <c r="C36" s="308">
        <v>74</v>
      </c>
      <c r="D36" s="308">
        <v>17</v>
      </c>
      <c r="E36" s="308">
        <v>201.628747479257</v>
      </c>
      <c r="F36" s="308">
        <v>9</v>
      </c>
      <c r="G36" s="308">
        <v>259</v>
      </c>
      <c r="H36" s="308">
        <v>2411</v>
      </c>
      <c r="I36" s="308">
        <v>76</v>
      </c>
      <c r="J36" s="308">
        <v>324</v>
      </c>
      <c r="K36" s="308">
        <v>488.95584885543</v>
      </c>
      <c r="L36" s="308">
        <v>3</v>
      </c>
      <c r="M36" s="308">
        <v>700</v>
      </c>
      <c r="N36" s="308">
        <v>34</v>
      </c>
      <c r="O36" s="308">
        <v>90</v>
      </c>
      <c r="P36" s="308">
        <v>69</v>
      </c>
      <c r="Q36" s="308">
        <v>57</v>
      </c>
      <c r="R36" s="308">
        <v>1</v>
      </c>
      <c r="S36" s="308" t="s">
        <v>52</v>
      </c>
      <c r="T36" s="308" t="s">
        <v>51</v>
      </c>
      <c r="U36" s="308">
        <v>329</v>
      </c>
      <c r="V36" s="308">
        <v>162.691384547003</v>
      </c>
      <c r="W36" s="308" t="s">
        <v>53</v>
      </c>
      <c r="X36" s="308">
        <v>1014</v>
      </c>
      <c r="Y36" s="308">
        <v>9</v>
      </c>
      <c r="Z36" s="308">
        <v>205</v>
      </c>
      <c r="AA36" s="308">
        <v>82</v>
      </c>
      <c r="AB36" s="308">
        <v>1190</v>
      </c>
      <c r="AC36" s="308">
        <v>78</v>
      </c>
      <c r="AD36" s="308" t="s">
        <v>52</v>
      </c>
      <c r="AE36" s="308">
        <v>2797</v>
      </c>
      <c r="AF36" s="308">
        <v>1265.35557746411</v>
      </c>
      <c r="AG36" s="307">
        <v>13372.6315583458</v>
      </c>
      <c r="AH36" s="307">
        <v>233.23125400195465</v>
      </c>
      <c r="AI36" s="308" t="s">
        <v>51</v>
      </c>
      <c r="AJ36" s="308">
        <v>4</v>
      </c>
      <c r="AK36" s="308" t="s">
        <v>51</v>
      </c>
      <c r="AL36" s="308">
        <v>7</v>
      </c>
      <c r="AM36" s="308">
        <v>1</v>
      </c>
      <c r="AN36" s="307">
        <v>13605.862812347754</v>
      </c>
    </row>
    <row r="37" spans="1:40" ht="12.75">
      <c r="A37" s="296" t="s">
        <v>35</v>
      </c>
      <c r="B37" s="308">
        <v>166</v>
      </c>
      <c r="C37" s="308">
        <v>1636.66666666667</v>
      </c>
      <c r="D37" s="308">
        <v>494</v>
      </c>
      <c r="E37" s="308">
        <v>829.41058427115</v>
      </c>
      <c r="F37" s="308">
        <v>1</v>
      </c>
      <c r="G37" s="308">
        <v>279</v>
      </c>
      <c r="H37" s="308">
        <v>817</v>
      </c>
      <c r="I37" s="308">
        <v>190</v>
      </c>
      <c r="J37" s="308">
        <v>3260</v>
      </c>
      <c r="K37" s="308">
        <v>13890.8470460897</v>
      </c>
      <c r="L37" s="308">
        <v>114</v>
      </c>
      <c r="M37" s="308">
        <v>44</v>
      </c>
      <c r="N37" s="308">
        <v>31</v>
      </c>
      <c r="O37" s="308">
        <v>209</v>
      </c>
      <c r="P37" s="308">
        <v>1430</v>
      </c>
      <c r="Q37" s="308">
        <v>103</v>
      </c>
      <c r="R37" s="308">
        <v>11</v>
      </c>
      <c r="S37" s="308">
        <v>17</v>
      </c>
      <c r="T37" s="308" t="s">
        <v>51</v>
      </c>
      <c r="U37" s="308">
        <v>844</v>
      </c>
      <c r="V37" s="308">
        <v>31.3731811058876</v>
      </c>
      <c r="W37" s="308">
        <v>230</v>
      </c>
      <c r="X37" s="308" t="s">
        <v>53</v>
      </c>
      <c r="Y37" s="308">
        <v>160</v>
      </c>
      <c r="Z37" s="308">
        <v>92</v>
      </c>
      <c r="AA37" s="308">
        <v>782</v>
      </c>
      <c r="AB37" s="308">
        <v>564</v>
      </c>
      <c r="AC37" s="308">
        <v>494</v>
      </c>
      <c r="AD37" s="308">
        <v>7</v>
      </c>
      <c r="AE37" s="308">
        <v>8572</v>
      </c>
      <c r="AF37" s="308">
        <v>2733.92886238488</v>
      </c>
      <c r="AG37" s="307">
        <v>38033.22634051828</v>
      </c>
      <c r="AH37" s="307">
        <v>607.408014019479</v>
      </c>
      <c r="AI37" s="308" t="s">
        <v>51</v>
      </c>
      <c r="AJ37" s="308">
        <v>3</v>
      </c>
      <c r="AK37" s="308" t="s">
        <v>51</v>
      </c>
      <c r="AL37" s="308">
        <v>41</v>
      </c>
      <c r="AM37" s="308">
        <v>13</v>
      </c>
      <c r="AN37" s="307">
        <v>38640.63435453776</v>
      </c>
    </row>
    <row r="38" spans="1:40" ht="12.75">
      <c r="A38" s="296" t="s">
        <v>36</v>
      </c>
      <c r="B38" s="308">
        <v>60</v>
      </c>
      <c r="C38" s="308">
        <v>116</v>
      </c>
      <c r="D38" s="308">
        <v>770</v>
      </c>
      <c r="E38" s="308">
        <v>383.678635282672</v>
      </c>
      <c r="F38" s="308">
        <v>4</v>
      </c>
      <c r="G38" s="308">
        <v>369</v>
      </c>
      <c r="H38" s="308">
        <v>56</v>
      </c>
      <c r="I38" s="308">
        <v>31</v>
      </c>
      <c r="J38" s="308">
        <v>2612</v>
      </c>
      <c r="K38" s="308">
        <v>1519.23167638649</v>
      </c>
      <c r="L38" s="308">
        <v>9</v>
      </c>
      <c r="M38" s="308">
        <v>19</v>
      </c>
      <c r="N38" s="308" t="s">
        <v>52</v>
      </c>
      <c r="O38" s="308">
        <v>33</v>
      </c>
      <c r="P38" s="308">
        <v>130</v>
      </c>
      <c r="Q38" s="308">
        <v>27</v>
      </c>
      <c r="R38" s="308">
        <v>1</v>
      </c>
      <c r="S38" s="308">
        <v>236</v>
      </c>
      <c r="T38" s="308" t="s">
        <v>51</v>
      </c>
      <c r="U38" s="308">
        <v>282</v>
      </c>
      <c r="V38" s="308">
        <v>14.4876621476641</v>
      </c>
      <c r="W38" s="308">
        <v>43</v>
      </c>
      <c r="X38" s="308">
        <v>69</v>
      </c>
      <c r="Y38" s="308" t="s">
        <v>53</v>
      </c>
      <c r="Z38" s="308">
        <v>10</v>
      </c>
      <c r="AA38" s="308">
        <v>2783</v>
      </c>
      <c r="AB38" s="308">
        <v>97</v>
      </c>
      <c r="AC38" s="308">
        <v>1155</v>
      </c>
      <c r="AD38" s="308">
        <v>1</v>
      </c>
      <c r="AE38" s="308">
        <v>2828</v>
      </c>
      <c r="AF38" s="308">
        <v>902.967350373915</v>
      </c>
      <c r="AG38" s="307">
        <v>14561.365324190741</v>
      </c>
      <c r="AH38" s="307">
        <v>310.41569777238567</v>
      </c>
      <c r="AI38" s="308" t="s">
        <v>51</v>
      </c>
      <c r="AJ38" s="308">
        <v>1</v>
      </c>
      <c r="AK38" s="308" t="s">
        <v>51</v>
      </c>
      <c r="AL38" s="308">
        <v>2</v>
      </c>
      <c r="AM38" s="308">
        <v>2</v>
      </c>
      <c r="AN38" s="307">
        <v>14871.781021963126</v>
      </c>
    </row>
    <row r="39" spans="1:40" ht="12.75">
      <c r="A39" s="296" t="s">
        <v>207</v>
      </c>
      <c r="B39" s="308">
        <v>80</v>
      </c>
      <c r="C39" s="308">
        <v>1470</v>
      </c>
      <c r="D39" s="308">
        <v>67</v>
      </c>
      <c r="E39" s="308">
        <v>137.086984439715</v>
      </c>
      <c r="F39" s="308" t="s">
        <v>52</v>
      </c>
      <c r="G39" s="308">
        <v>18621</v>
      </c>
      <c r="H39" s="308">
        <v>65</v>
      </c>
      <c r="I39" s="308">
        <v>24</v>
      </c>
      <c r="J39" s="308">
        <v>399</v>
      </c>
      <c r="K39" s="308">
        <v>1414.85207024119</v>
      </c>
      <c r="L39" s="308">
        <v>6</v>
      </c>
      <c r="M39" s="308">
        <v>2178</v>
      </c>
      <c r="N39" s="308">
        <v>8</v>
      </c>
      <c r="O39" s="308">
        <v>16</v>
      </c>
      <c r="P39" s="308">
        <v>205</v>
      </c>
      <c r="Q39" s="308">
        <v>20</v>
      </c>
      <c r="R39" s="308">
        <v>2</v>
      </c>
      <c r="S39" s="308">
        <v>8</v>
      </c>
      <c r="T39" s="308" t="s">
        <v>51</v>
      </c>
      <c r="U39" s="308">
        <v>101</v>
      </c>
      <c r="V39" s="308">
        <v>23.1867219917012</v>
      </c>
      <c r="W39" s="308">
        <v>38</v>
      </c>
      <c r="X39" s="308">
        <v>119</v>
      </c>
      <c r="Y39" s="308">
        <v>16</v>
      </c>
      <c r="Z39" s="308" t="s">
        <v>53</v>
      </c>
      <c r="AA39" s="308">
        <v>126</v>
      </c>
      <c r="AB39" s="308">
        <v>30</v>
      </c>
      <c r="AC39" s="308">
        <v>165</v>
      </c>
      <c r="AD39" s="308">
        <v>3</v>
      </c>
      <c r="AE39" s="308">
        <v>1116</v>
      </c>
      <c r="AF39" s="308">
        <v>536.574833481617</v>
      </c>
      <c r="AG39" s="307">
        <v>26994.700610154225</v>
      </c>
      <c r="AH39" s="307">
        <v>88.92990260506184</v>
      </c>
      <c r="AI39" s="308" t="s">
        <v>51</v>
      </c>
      <c r="AJ39" s="308" t="s">
        <v>52</v>
      </c>
      <c r="AK39" s="308" t="s">
        <v>51</v>
      </c>
      <c r="AL39" s="308">
        <v>20</v>
      </c>
      <c r="AM39" s="308">
        <v>8</v>
      </c>
      <c r="AN39" s="307">
        <v>27083.630512759286</v>
      </c>
    </row>
    <row r="40" spans="1:40" ht="12.75">
      <c r="A40" s="296" t="s">
        <v>39</v>
      </c>
      <c r="B40" s="308">
        <v>130</v>
      </c>
      <c r="C40" s="308">
        <v>473</v>
      </c>
      <c r="D40" s="308">
        <v>886</v>
      </c>
      <c r="E40" s="308">
        <v>196.027388539215</v>
      </c>
      <c r="F40" s="308">
        <v>77</v>
      </c>
      <c r="G40" s="308">
        <v>24</v>
      </c>
      <c r="H40" s="308">
        <v>193</v>
      </c>
      <c r="I40" s="308">
        <v>122</v>
      </c>
      <c r="J40" s="308">
        <v>3905</v>
      </c>
      <c r="K40" s="308">
        <v>4691.88074506066</v>
      </c>
      <c r="L40" s="308">
        <v>27</v>
      </c>
      <c r="M40" s="308">
        <v>50</v>
      </c>
      <c r="N40" s="308">
        <v>32</v>
      </c>
      <c r="O40" s="308">
        <v>187</v>
      </c>
      <c r="P40" s="308">
        <v>504</v>
      </c>
      <c r="Q40" s="308">
        <v>104</v>
      </c>
      <c r="R40" s="308">
        <v>15</v>
      </c>
      <c r="S40" s="308">
        <v>24</v>
      </c>
      <c r="T40" s="308" t="s">
        <v>51</v>
      </c>
      <c r="U40" s="308">
        <v>812</v>
      </c>
      <c r="V40" s="308">
        <v>47.0385029524805</v>
      </c>
      <c r="W40" s="308">
        <v>182</v>
      </c>
      <c r="X40" s="308">
        <v>93</v>
      </c>
      <c r="Y40" s="308">
        <v>613</v>
      </c>
      <c r="Z40" s="308">
        <v>13</v>
      </c>
      <c r="AA40" s="308" t="s">
        <v>53</v>
      </c>
      <c r="AB40" s="308">
        <v>326</v>
      </c>
      <c r="AC40" s="308">
        <v>1520</v>
      </c>
      <c r="AD40" s="308">
        <v>8</v>
      </c>
      <c r="AE40" s="308">
        <v>5739</v>
      </c>
      <c r="AF40" s="308">
        <v>3663.92516892298</v>
      </c>
      <c r="AG40" s="307">
        <v>24657.871805475334</v>
      </c>
      <c r="AH40" s="307">
        <v>325.51700198833953</v>
      </c>
      <c r="AI40" s="308" t="s">
        <v>51</v>
      </c>
      <c r="AJ40" s="308">
        <v>5</v>
      </c>
      <c r="AK40" s="308" t="s">
        <v>51</v>
      </c>
      <c r="AL40" s="308">
        <v>28</v>
      </c>
      <c r="AM40" s="308">
        <v>5</v>
      </c>
      <c r="AN40" s="307">
        <v>24983.388807463674</v>
      </c>
    </row>
    <row r="41" spans="1:40" ht="12.75">
      <c r="A41" s="296" t="s">
        <v>41</v>
      </c>
      <c r="B41" s="308">
        <v>853</v>
      </c>
      <c r="C41" s="308">
        <v>175</v>
      </c>
      <c r="D41" s="308">
        <v>62</v>
      </c>
      <c r="E41" s="308">
        <v>197.451989069493</v>
      </c>
      <c r="F41" s="308">
        <v>7</v>
      </c>
      <c r="G41" s="308">
        <v>112</v>
      </c>
      <c r="H41" s="308">
        <v>1796</v>
      </c>
      <c r="I41" s="308">
        <v>532</v>
      </c>
      <c r="J41" s="308">
        <v>441</v>
      </c>
      <c r="K41" s="308">
        <v>611.735093132583</v>
      </c>
      <c r="L41" s="308">
        <v>25</v>
      </c>
      <c r="M41" s="308">
        <v>331</v>
      </c>
      <c r="N41" s="308">
        <v>48</v>
      </c>
      <c r="O41" s="308">
        <v>71</v>
      </c>
      <c r="P41" s="308">
        <v>123</v>
      </c>
      <c r="Q41" s="308">
        <v>141</v>
      </c>
      <c r="R41" s="308">
        <v>9</v>
      </c>
      <c r="S41" s="308">
        <v>1</v>
      </c>
      <c r="T41" s="308" t="s">
        <v>51</v>
      </c>
      <c r="U41" s="308">
        <v>201</v>
      </c>
      <c r="V41" s="308">
        <v>146.914687786295</v>
      </c>
      <c r="W41" s="308">
        <v>1290</v>
      </c>
      <c r="X41" s="308">
        <v>725</v>
      </c>
      <c r="Y41" s="308">
        <v>14</v>
      </c>
      <c r="Z41" s="308">
        <v>49</v>
      </c>
      <c r="AA41" s="308">
        <v>207</v>
      </c>
      <c r="AB41" s="308" t="s">
        <v>53</v>
      </c>
      <c r="AC41" s="308">
        <v>276</v>
      </c>
      <c r="AD41" s="308">
        <v>7</v>
      </c>
      <c r="AE41" s="308">
        <v>3194</v>
      </c>
      <c r="AF41" s="308">
        <v>3295.53050712963</v>
      </c>
      <c r="AG41" s="307">
        <v>14941.632277118</v>
      </c>
      <c r="AH41" s="307">
        <v>513.4443433424325</v>
      </c>
      <c r="AI41" s="308" t="s">
        <v>51</v>
      </c>
      <c r="AJ41" s="308">
        <v>10</v>
      </c>
      <c r="AK41" s="308" t="s">
        <v>51</v>
      </c>
      <c r="AL41" s="308">
        <v>26</v>
      </c>
      <c r="AM41" s="308">
        <v>1</v>
      </c>
      <c r="AN41" s="307">
        <v>15455.076620460433</v>
      </c>
    </row>
    <row r="42" spans="1:40" ht="12.75">
      <c r="A42" s="296" t="s">
        <v>42</v>
      </c>
      <c r="B42" s="308">
        <v>302</v>
      </c>
      <c r="C42" s="308">
        <v>708</v>
      </c>
      <c r="D42" s="308">
        <v>105</v>
      </c>
      <c r="E42" s="308">
        <v>366.465224134666</v>
      </c>
      <c r="F42" s="308">
        <v>5</v>
      </c>
      <c r="G42" s="308">
        <v>12</v>
      </c>
      <c r="H42" s="308">
        <v>81</v>
      </c>
      <c r="I42" s="308">
        <v>26</v>
      </c>
      <c r="J42" s="308">
        <v>1613</v>
      </c>
      <c r="K42" s="308">
        <v>2235.49430542318</v>
      </c>
      <c r="L42" s="308">
        <v>33</v>
      </c>
      <c r="M42" s="308">
        <v>13</v>
      </c>
      <c r="N42" s="308">
        <v>12</v>
      </c>
      <c r="O42" s="308">
        <v>20</v>
      </c>
      <c r="P42" s="308">
        <v>1143</v>
      </c>
      <c r="Q42" s="308">
        <v>54</v>
      </c>
      <c r="R42" s="308">
        <v>7</v>
      </c>
      <c r="S42" s="308">
        <v>1</v>
      </c>
      <c r="T42" s="308" t="s">
        <v>51</v>
      </c>
      <c r="U42" s="308">
        <v>175</v>
      </c>
      <c r="V42" s="308">
        <v>71.0839989688828</v>
      </c>
      <c r="W42" s="308">
        <v>55</v>
      </c>
      <c r="X42" s="308">
        <v>6</v>
      </c>
      <c r="Y42" s="308">
        <v>171</v>
      </c>
      <c r="Z42" s="308">
        <v>10</v>
      </c>
      <c r="AA42" s="308">
        <v>319</v>
      </c>
      <c r="AB42" s="308">
        <v>70</v>
      </c>
      <c r="AC42" s="308" t="s">
        <v>53</v>
      </c>
      <c r="AD42" s="308">
        <v>10</v>
      </c>
      <c r="AE42" s="308">
        <v>1892</v>
      </c>
      <c r="AF42" s="308">
        <v>1297.38989588092</v>
      </c>
      <c r="AG42" s="307">
        <v>10813.433424407649</v>
      </c>
      <c r="AH42" s="307">
        <v>466.4625080039093</v>
      </c>
      <c r="AI42" s="308" t="s">
        <v>51</v>
      </c>
      <c r="AJ42" s="308">
        <v>1</v>
      </c>
      <c r="AK42" s="308" t="s">
        <v>51</v>
      </c>
      <c r="AL42" s="308">
        <v>6</v>
      </c>
      <c r="AM42" s="308">
        <v>3</v>
      </c>
      <c r="AN42" s="307">
        <v>11279.895932411559</v>
      </c>
    </row>
    <row r="43" spans="1:40" ht="12.75">
      <c r="A43" s="296" t="s">
        <v>45</v>
      </c>
      <c r="B43" s="308">
        <v>319</v>
      </c>
      <c r="C43" s="308">
        <v>2345.5</v>
      </c>
      <c r="D43" s="308">
        <v>293</v>
      </c>
      <c r="E43" s="308">
        <v>936.54818244915</v>
      </c>
      <c r="F43" s="308">
        <v>3</v>
      </c>
      <c r="G43" s="308">
        <v>53</v>
      </c>
      <c r="H43" s="308">
        <v>373</v>
      </c>
      <c r="I43" s="308">
        <v>94</v>
      </c>
      <c r="J43" s="308">
        <v>2270</v>
      </c>
      <c r="K43" s="308">
        <v>23881.2439379008</v>
      </c>
      <c r="L43" s="308">
        <v>148</v>
      </c>
      <c r="M43" s="308">
        <v>133</v>
      </c>
      <c r="N43" s="308">
        <v>4</v>
      </c>
      <c r="O43" s="308">
        <v>36</v>
      </c>
      <c r="P43" s="308">
        <v>465</v>
      </c>
      <c r="Q43" s="308">
        <v>166</v>
      </c>
      <c r="R43" s="308">
        <v>66</v>
      </c>
      <c r="S43" s="308">
        <v>4</v>
      </c>
      <c r="T43" s="308" t="s">
        <v>51</v>
      </c>
      <c r="U43" s="308">
        <v>874</v>
      </c>
      <c r="V43" s="308">
        <v>28.536291434409</v>
      </c>
      <c r="W43" s="308">
        <v>73</v>
      </c>
      <c r="X43" s="308">
        <v>89</v>
      </c>
      <c r="Y43" s="308">
        <v>29</v>
      </c>
      <c r="Z43" s="308">
        <v>7</v>
      </c>
      <c r="AA43" s="308">
        <v>56</v>
      </c>
      <c r="AB43" s="308">
        <v>251</v>
      </c>
      <c r="AC43" s="308">
        <v>913</v>
      </c>
      <c r="AD43" s="308" t="s">
        <v>53</v>
      </c>
      <c r="AE43" s="308">
        <v>2370</v>
      </c>
      <c r="AF43" s="308">
        <v>12042.9015798206</v>
      </c>
      <c r="AG43" s="307">
        <v>48323.72999160496</v>
      </c>
      <c r="AH43" s="307">
        <v>17134.94651703569</v>
      </c>
      <c r="AI43" s="308" t="s">
        <v>51</v>
      </c>
      <c r="AJ43" s="308">
        <v>4</v>
      </c>
      <c r="AK43" s="308" t="s">
        <v>51</v>
      </c>
      <c r="AL43" s="308">
        <v>345</v>
      </c>
      <c r="AM43" s="308">
        <v>5</v>
      </c>
      <c r="AN43" s="307">
        <v>65458.67650864065</v>
      </c>
    </row>
    <row r="44" spans="1:40" ht="12.75">
      <c r="A44" s="296" t="s">
        <v>46</v>
      </c>
      <c r="B44" s="308">
        <v>1696</v>
      </c>
      <c r="C44" s="308">
        <v>243</v>
      </c>
      <c r="D44" s="308">
        <v>241</v>
      </c>
      <c r="E44" s="308">
        <v>2517.56841988239</v>
      </c>
      <c r="F44" s="308">
        <v>12</v>
      </c>
      <c r="G44" s="308">
        <v>410</v>
      </c>
      <c r="H44" s="308">
        <v>472</v>
      </c>
      <c r="I44" s="308">
        <v>200</v>
      </c>
      <c r="J44" s="308">
        <v>2519</v>
      </c>
      <c r="K44" s="308">
        <v>1722.79244277152</v>
      </c>
      <c r="L44" s="308">
        <v>102</v>
      </c>
      <c r="M44" s="308">
        <v>104</v>
      </c>
      <c r="N44" s="308">
        <v>38</v>
      </c>
      <c r="O44" s="308">
        <v>1421</v>
      </c>
      <c r="P44" s="308">
        <v>247</v>
      </c>
      <c r="Q44" s="308">
        <v>421</v>
      </c>
      <c r="R44" s="308">
        <v>21</v>
      </c>
      <c r="S44" s="308">
        <v>7</v>
      </c>
      <c r="T44" s="308" t="s">
        <v>51</v>
      </c>
      <c r="U44" s="308">
        <v>827</v>
      </c>
      <c r="V44" s="308">
        <v>4000.95500448449</v>
      </c>
      <c r="W44" s="308">
        <v>306</v>
      </c>
      <c r="X44" s="308">
        <v>105</v>
      </c>
      <c r="Y44" s="308">
        <v>99</v>
      </c>
      <c r="Z44" s="308">
        <v>41</v>
      </c>
      <c r="AA44" s="308">
        <v>721</v>
      </c>
      <c r="AB44" s="308">
        <v>525</v>
      </c>
      <c r="AC44" s="308">
        <v>402</v>
      </c>
      <c r="AD44" s="308">
        <v>104</v>
      </c>
      <c r="AE44" s="308" t="s">
        <v>53</v>
      </c>
      <c r="AF44" s="308">
        <v>8375.97319354606</v>
      </c>
      <c r="AG44" s="307">
        <v>27901.28906068446</v>
      </c>
      <c r="AH44" s="307">
        <v>810.4366595895258</v>
      </c>
      <c r="AI44" s="308" t="s">
        <v>51</v>
      </c>
      <c r="AJ44" s="308">
        <v>7</v>
      </c>
      <c r="AK44" s="308" t="s">
        <v>51</v>
      </c>
      <c r="AL44" s="308">
        <v>20</v>
      </c>
      <c r="AM44" s="308">
        <v>1</v>
      </c>
      <c r="AN44" s="307">
        <v>28711.725720273986</v>
      </c>
    </row>
    <row r="45" spans="1:40" ht="12.75">
      <c r="A45" s="296" t="s">
        <v>47</v>
      </c>
      <c r="B45" s="308">
        <v>3055</v>
      </c>
      <c r="C45" s="308">
        <v>564</v>
      </c>
      <c r="D45" s="308">
        <v>213</v>
      </c>
      <c r="E45" s="308">
        <v>9940.87805434771</v>
      </c>
      <c r="F45" s="308">
        <v>67</v>
      </c>
      <c r="G45" s="308">
        <v>280</v>
      </c>
      <c r="H45" s="308">
        <v>319</v>
      </c>
      <c r="I45" s="308">
        <v>225</v>
      </c>
      <c r="J45" s="308">
        <v>3228</v>
      </c>
      <c r="K45" s="308">
        <v>3303.94037253033</v>
      </c>
      <c r="L45" s="308">
        <v>127</v>
      </c>
      <c r="M45" s="308">
        <v>232</v>
      </c>
      <c r="N45" s="308">
        <v>36</v>
      </c>
      <c r="O45" s="308">
        <v>2802</v>
      </c>
      <c r="P45" s="308">
        <v>368</v>
      </c>
      <c r="Q45" s="308">
        <v>1955</v>
      </c>
      <c r="R45" s="308">
        <v>619</v>
      </c>
      <c r="S45" s="308">
        <v>3</v>
      </c>
      <c r="T45" s="308" t="s">
        <v>51</v>
      </c>
      <c r="U45" s="308">
        <v>501</v>
      </c>
      <c r="V45" s="308">
        <v>2870.93852593455</v>
      </c>
      <c r="W45" s="308">
        <v>354</v>
      </c>
      <c r="X45" s="308">
        <v>965</v>
      </c>
      <c r="Y45" s="308">
        <v>158</v>
      </c>
      <c r="Z45" s="308">
        <v>27</v>
      </c>
      <c r="AA45" s="308">
        <v>651</v>
      </c>
      <c r="AB45" s="308">
        <v>464</v>
      </c>
      <c r="AC45" s="308">
        <v>534</v>
      </c>
      <c r="AD45" s="308">
        <v>45</v>
      </c>
      <c r="AE45" s="308">
        <v>13895</v>
      </c>
      <c r="AF45" s="308" t="s">
        <v>53</v>
      </c>
      <c r="AG45" s="307">
        <v>47802.75695281259</v>
      </c>
      <c r="AH45" s="307">
        <v>4525.357496714185</v>
      </c>
      <c r="AI45" s="308" t="s">
        <v>51</v>
      </c>
      <c r="AJ45" s="308">
        <v>21</v>
      </c>
      <c r="AK45" s="308" t="s">
        <v>51</v>
      </c>
      <c r="AL45" s="308">
        <v>98</v>
      </c>
      <c r="AM45" s="308">
        <v>2</v>
      </c>
      <c r="AN45" s="307">
        <v>52328.11444952677</v>
      </c>
    </row>
    <row r="46" spans="1:40" s="193" customFormat="1" ht="12.75">
      <c r="A46" s="301" t="s">
        <v>397</v>
      </c>
      <c r="B46" s="307">
        <v>28935</v>
      </c>
      <c r="C46" s="307">
        <v>37255.416666666686</v>
      </c>
      <c r="D46" s="307">
        <v>29163</v>
      </c>
      <c r="E46" s="307">
        <v>30155.47556436224</v>
      </c>
      <c r="F46" s="307">
        <v>571</v>
      </c>
      <c r="G46" s="307">
        <v>21206</v>
      </c>
      <c r="H46" s="307">
        <v>11450</v>
      </c>
      <c r="I46" s="307">
        <v>3115</v>
      </c>
      <c r="J46" s="307">
        <v>50557</v>
      </c>
      <c r="K46" s="307">
        <v>100224.25707177584</v>
      </c>
      <c r="L46" s="307">
        <v>1366</v>
      </c>
      <c r="M46" s="307">
        <v>6362</v>
      </c>
      <c r="N46" s="307">
        <v>622</v>
      </c>
      <c r="O46" s="307">
        <v>7198</v>
      </c>
      <c r="P46" s="307">
        <v>13513</v>
      </c>
      <c r="Q46" s="307">
        <v>28855</v>
      </c>
      <c r="R46" s="307">
        <v>2295</v>
      </c>
      <c r="S46" s="307">
        <v>1016</v>
      </c>
      <c r="T46" s="307" t="s">
        <v>51</v>
      </c>
      <c r="U46" s="307">
        <v>28070</v>
      </c>
      <c r="V46" s="307">
        <v>15252.061136819342</v>
      </c>
      <c r="W46" s="307">
        <v>5823</v>
      </c>
      <c r="X46" s="307">
        <v>5037</v>
      </c>
      <c r="Y46" s="307">
        <v>3093</v>
      </c>
      <c r="Z46" s="307">
        <v>3933</v>
      </c>
      <c r="AA46" s="307">
        <v>20265</v>
      </c>
      <c r="AB46" s="307">
        <v>11401</v>
      </c>
      <c r="AC46" s="307">
        <v>30269</v>
      </c>
      <c r="AD46" s="307">
        <v>1709</v>
      </c>
      <c r="AE46" s="307">
        <v>133094</v>
      </c>
      <c r="AF46" s="307">
        <v>216612.05684468697</v>
      </c>
      <c r="AG46" s="307">
        <v>848417.2672843109</v>
      </c>
      <c r="AH46" s="307">
        <v>45282.099652883095</v>
      </c>
      <c r="AI46" s="307" t="s">
        <v>51</v>
      </c>
      <c r="AJ46" s="307">
        <v>683</v>
      </c>
      <c r="AK46" s="307" t="s">
        <v>51</v>
      </c>
      <c r="AL46" s="307">
        <v>2178</v>
      </c>
      <c r="AM46" s="307">
        <v>210</v>
      </c>
      <c r="AN46" s="307">
        <v>893699.3669371941</v>
      </c>
    </row>
    <row r="47" spans="1:40" ht="12.75">
      <c r="A47" s="301"/>
      <c r="B47" s="379"/>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07"/>
      <c r="AG47" s="307"/>
      <c r="AH47" s="370"/>
      <c r="AI47" s="379"/>
      <c r="AJ47" s="379"/>
      <c r="AK47" s="370"/>
      <c r="AL47" s="370"/>
      <c r="AM47" s="370"/>
      <c r="AN47" s="307"/>
    </row>
    <row r="48" spans="1:40" ht="12.75">
      <c r="A48" s="301" t="s">
        <v>209</v>
      </c>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07"/>
      <c r="AG48" s="307"/>
      <c r="AH48" s="380"/>
      <c r="AI48" s="371"/>
      <c r="AJ48" s="371"/>
      <c r="AK48" s="371"/>
      <c r="AL48" s="371"/>
      <c r="AM48" s="371"/>
      <c r="AN48" s="307"/>
    </row>
    <row r="49" spans="1:40" ht="12.75">
      <c r="A49" s="296" t="s">
        <v>50</v>
      </c>
      <c r="B49" s="308">
        <v>29</v>
      </c>
      <c r="C49" s="308">
        <v>33</v>
      </c>
      <c r="D49" s="308">
        <v>15</v>
      </c>
      <c r="E49" s="308">
        <v>576.160200353386</v>
      </c>
      <c r="F49" s="308">
        <v>3</v>
      </c>
      <c r="G49" s="308">
        <v>11</v>
      </c>
      <c r="H49" s="308">
        <v>162</v>
      </c>
      <c r="I49" s="308">
        <v>34</v>
      </c>
      <c r="J49" s="308">
        <v>131</v>
      </c>
      <c r="K49" s="308">
        <v>820.836593916092</v>
      </c>
      <c r="L49" s="308">
        <v>4</v>
      </c>
      <c r="M49" s="308">
        <v>1</v>
      </c>
      <c r="N49" s="308" t="s">
        <v>52</v>
      </c>
      <c r="O49" s="308">
        <v>3</v>
      </c>
      <c r="P49" s="308">
        <v>74</v>
      </c>
      <c r="Q49" s="308">
        <v>53</v>
      </c>
      <c r="R49" s="308">
        <v>22</v>
      </c>
      <c r="S49" s="308" t="s">
        <v>52</v>
      </c>
      <c r="T49" s="308" t="s">
        <v>51</v>
      </c>
      <c r="U49" s="308">
        <v>58</v>
      </c>
      <c r="V49" s="308">
        <v>54.340500469759</v>
      </c>
      <c r="W49" s="308">
        <v>110</v>
      </c>
      <c r="X49" s="308">
        <v>21</v>
      </c>
      <c r="Y49" s="308">
        <v>2</v>
      </c>
      <c r="Z49" s="308">
        <v>1</v>
      </c>
      <c r="AA49" s="308">
        <v>71</v>
      </c>
      <c r="AB49" s="308">
        <v>145</v>
      </c>
      <c r="AC49" s="308">
        <v>33</v>
      </c>
      <c r="AD49" s="308">
        <v>509</v>
      </c>
      <c r="AE49" s="308">
        <v>136</v>
      </c>
      <c r="AF49" s="308">
        <v>338.362488277587</v>
      </c>
      <c r="AG49" s="307">
        <v>3450.699783016824</v>
      </c>
      <c r="AH49" s="307">
        <v>1852.4266504903446</v>
      </c>
      <c r="AI49" s="308" t="s">
        <v>51</v>
      </c>
      <c r="AJ49" s="308">
        <v>1</v>
      </c>
      <c r="AK49" s="308" t="s">
        <v>51</v>
      </c>
      <c r="AL49" s="308">
        <v>228</v>
      </c>
      <c r="AM49" s="308" t="s">
        <v>52</v>
      </c>
      <c r="AN49" s="307">
        <v>5303.126433507168</v>
      </c>
    </row>
    <row r="50" spans="1:40" ht="12.75">
      <c r="A50" s="296" t="s">
        <v>55</v>
      </c>
      <c r="B50" s="308">
        <v>10</v>
      </c>
      <c r="C50" s="308">
        <v>218</v>
      </c>
      <c r="D50" s="308">
        <v>108</v>
      </c>
      <c r="E50" s="308">
        <v>397.367262544729</v>
      </c>
      <c r="F50" s="308" t="s">
        <v>52</v>
      </c>
      <c r="G50" s="308">
        <v>49</v>
      </c>
      <c r="H50" s="308">
        <v>20</v>
      </c>
      <c r="I50" s="308">
        <v>24</v>
      </c>
      <c r="J50" s="308">
        <v>437</v>
      </c>
      <c r="K50" s="308">
        <v>766.704140482383</v>
      </c>
      <c r="L50" s="308">
        <v>5940</v>
      </c>
      <c r="M50" s="308">
        <v>11</v>
      </c>
      <c r="N50" s="308">
        <v>2</v>
      </c>
      <c r="O50" s="308">
        <v>7</v>
      </c>
      <c r="P50" s="308">
        <v>11787</v>
      </c>
      <c r="Q50" s="308">
        <v>7</v>
      </c>
      <c r="R50" s="308">
        <v>2</v>
      </c>
      <c r="S50" s="308">
        <v>4</v>
      </c>
      <c r="T50" s="308" t="s">
        <v>51</v>
      </c>
      <c r="U50" s="308">
        <v>56</v>
      </c>
      <c r="V50" s="308">
        <v>2</v>
      </c>
      <c r="W50" s="308">
        <v>25</v>
      </c>
      <c r="X50" s="308">
        <v>88</v>
      </c>
      <c r="Y50" s="308">
        <v>2</v>
      </c>
      <c r="Z50" s="308">
        <v>2</v>
      </c>
      <c r="AA50" s="308">
        <v>79</v>
      </c>
      <c r="AB50" s="308">
        <v>25</v>
      </c>
      <c r="AC50" s="308">
        <v>187</v>
      </c>
      <c r="AD50" s="308">
        <v>590</v>
      </c>
      <c r="AE50" s="308">
        <v>226</v>
      </c>
      <c r="AF50" s="308">
        <v>689.738918412004</v>
      </c>
      <c r="AG50" s="307">
        <v>21761.810321439116</v>
      </c>
      <c r="AH50" s="307">
        <v>1407.7771374650356</v>
      </c>
      <c r="AI50" s="308" t="s">
        <v>51</v>
      </c>
      <c r="AJ50" s="308" t="s">
        <v>52</v>
      </c>
      <c r="AK50" s="308" t="s">
        <v>51</v>
      </c>
      <c r="AL50" s="308">
        <v>86</v>
      </c>
      <c r="AM50" s="308">
        <v>5</v>
      </c>
      <c r="AN50" s="307">
        <v>23169.587458904152</v>
      </c>
    </row>
    <row r="51" spans="1:40" ht="12.75">
      <c r="A51" s="296" t="s">
        <v>56</v>
      </c>
      <c r="B51" s="308">
        <v>4</v>
      </c>
      <c r="C51" s="308">
        <v>20</v>
      </c>
      <c r="D51" s="308">
        <v>231</v>
      </c>
      <c r="E51" s="308">
        <v>1973.2379645552</v>
      </c>
      <c r="F51" s="308" t="s">
        <v>52</v>
      </c>
      <c r="G51" s="308">
        <v>5</v>
      </c>
      <c r="H51" s="308">
        <v>3</v>
      </c>
      <c r="I51" s="308">
        <v>9</v>
      </c>
      <c r="J51" s="308">
        <v>18780</v>
      </c>
      <c r="K51" s="308">
        <v>204.823395421722</v>
      </c>
      <c r="L51" s="308">
        <v>3</v>
      </c>
      <c r="M51" s="308">
        <v>3</v>
      </c>
      <c r="N51" s="308" t="s">
        <v>52</v>
      </c>
      <c r="O51" s="308" t="s">
        <v>52</v>
      </c>
      <c r="P51" s="308">
        <v>119</v>
      </c>
      <c r="Q51" s="308">
        <v>16</v>
      </c>
      <c r="R51" s="308">
        <v>5</v>
      </c>
      <c r="S51" s="308">
        <v>8</v>
      </c>
      <c r="T51" s="308" t="s">
        <v>51</v>
      </c>
      <c r="U51" s="308">
        <v>14</v>
      </c>
      <c r="V51" s="308">
        <v>4</v>
      </c>
      <c r="W51" s="308">
        <v>10</v>
      </c>
      <c r="X51" s="308">
        <v>4</v>
      </c>
      <c r="Y51" s="308">
        <v>3</v>
      </c>
      <c r="Z51" s="308" t="s">
        <v>52</v>
      </c>
      <c r="AA51" s="308">
        <v>263</v>
      </c>
      <c r="AB51" s="308">
        <v>17</v>
      </c>
      <c r="AC51" s="308">
        <v>137</v>
      </c>
      <c r="AD51" s="308">
        <v>6</v>
      </c>
      <c r="AE51" s="308">
        <v>335</v>
      </c>
      <c r="AF51" s="308">
        <v>179.191968644047</v>
      </c>
      <c r="AG51" s="307">
        <v>22356.25332862097</v>
      </c>
      <c r="AH51" s="307">
        <v>547.0027971556633</v>
      </c>
      <c r="AI51" s="308" t="s">
        <v>51</v>
      </c>
      <c r="AJ51" s="308" t="s">
        <v>52</v>
      </c>
      <c r="AK51" s="308" t="s">
        <v>51</v>
      </c>
      <c r="AL51" s="308">
        <v>37</v>
      </c>
      <c r="AM51" s="308" t="s">
        <v>52</v>
      </c>
      <c r="AN51" s="307">
        <v>22903.256125776632</v>
      </c>
    </row>
    <row r="52" spans="1:40" ht="12.75">
      <c r="A52" s="300" t="s">
        <v>57</v>
      </c>
      <c r="B52" s="308">
        <v>1</v>
      </c>
      <c r="C52" s="308" t="s">
        <v>52</v>
      </c>
      <c r="D52" s="308">
        <v>1</v>
      </c>
      <c r="E52" s="308" t="s">
        <v>52</v>
      </c>
      <c r="F52" s="308">
        <v>1</v>
      </c>
      <c r="G52" s="308" t="s">
        <v>52</v>
      </c>
      <c r="H52" s="308" t="s">
        <v>52</v>
      </c>
      <c r="I52" s="308" t="s">
        <v>52</v>
      </c>
      <c r="J52" s="308">
        <v>143</v>
      </c>
      <c r="K52" s="308">
        <v>1</v>
      </c>
      <c r="L52" s="308" t="s">
        <v>52</v>
      </c>
      <c r="M52" s="308" t="s">
        <v>52</v>
      </c>
      <c r="N52" s="308" t="s">
        <v>52</v>
      </c>
      <c r="O52" s="308" t="s">
        <v>52</v>
      </c>
      <c r="P52" s="308">
        <v>1</v>
      </c>
      <c r="Q52" s="308" t="s">
        <v>52</v>
      </c>
      <c r="R52" s="308" t="s">
        <v>52</v>
      </c>
      <c r="S52" s="308" t="s">
        <v>52</v>
      </c>
      <c r="T52" s="308" t="s">
        <v>51</v>
      </c>
      <c r="U52" s="308" t="s">
        <v>52</v>
      </c>
      <c r="V52" s="308" t="s">
        <v>52</v>
      </c>
      <c r="W52" s="308" t="s">
        <v>52</v>
      </c>
      <c r="X52" s="308">
        <v>0</v>
      </c>
      <c r="Y52" s="308">
        <v>27</v>
      </c>
      <c r="Z52" s="308" t="s">
        <v>52</v>
      </c>
      <c r="AA52" s="308">
        <v>1074</v>
      </c>
      <c r="AB52" s="308" t="s">
        <v>52</v>
      </c>
      <c r="AC52" s="308" t="s">
        <v>52</v>
      </c>
      <c r="AD52" s="308" t="s">
        <v>52</v>
      </c>
      <c r="AE52" s="308">
        <v>10</v>
      </c>
      <c r="AF52" s="308">
        <v>9.00965205472864</v>
      </c>
      <c r="AG52" s="307">
        <v>1268.0096520547286</v>
      </c>
      <c r="AH52" s="307">
        <v>15.101304215953899</v>
      </c>
      <c r="AI52" s="308" t="s">
        <v>51</v>
      </c>
      <c r="AJ52" s="308" t="s">
        <v>52</v>
      </c>
      <c r="AK52" s="308" t="s">
        <v>51</v>
      </c>
      <c r="AL52" s="308" t="s">
        <v>52</v>
      </c>
      <c r="AM52" s="308" t="s">
        <v>52</v>
      </c>
      <c r="AN52" s="307">
        <v>1283.1109562706824</v>
      </c>
    </row>
    <row r="53" spans="1:40" ht="12.75">
      <c r="A53" s="296" t="s">
        <v>246</v>
      </c>
      <c r="B53" s="308">
        <v>1</v>
      </c>
      <c r="C53" s="308" t="s">
        <v>52</v>
      </c>
      <c r="D53" s="308" t="s">
        <v>52</v>
      </c>
      <c r="E53" s="308">
        <v>6.431200911</v>
      </c>
      <c r="F53" s="308" t="s">
        <v>52</v>
      </c>
      <c r="G53" s="308" t="s">
        <v>52</v>
      </c>
      <c r="H53" s="308" t="s">
        <v>52</v>
      </c>
      <c r="I53" s="308" t="s">
        <v>52</v>
      </c>
      <c r="J53" s="308" t="s">
        <v>52</v>
      </c>
      <c r="K53" s="308" t="s">
        <v>52</v>
      </c>
      <c r="L53" s="308" t="s">
        <v>52</v>
      </c>
      <c r="M53" s="308" t="s">
        <v>52</v>
      </c>
      <c r="N53" s="308" t="s">
        <v>52</v>
      </c>
      <c r="O53" s="308" t="s">
        <v>52</v>
      </c>
      <c r="P53" s="308" t="s">
        <v>52</v>
      </c>
      <c r="Q53" s="308" t="s">
        <v>52</v>
      </c>
      <c r="R53" s="308" t="s">
        <v>52</v>
      </c>
      <c r="S53" s="308" t="s">
        <v>52</v>
      </c>
      <c r="T53" s="308" t="s">
        <v>51</v>
      </c>
      <c r="U53" s="308" t="s">
        <v>52</v>
      </c>
      <c r="V53" s="308" t="s">
        <v>52</v>
      </c>
      <c r="W53" s="308" t="s">
        <v>52</v>
      </c>
      <c r="X53" s="308">
        <v>0</v>
      </c>
      <c r="Y53" s="308" t="s">
        <v>52</v>
      </c>
      <c r="Z53" s="308" t="s">
        <v>52</v>
      </c>
      <c r="AA53" s="308" t="s">
        <v>52</v>
      </c>
      <c r="AB53" s="308" t="s">
        <v>52</v>
      </c>
      <c r="AC53" s="308" t="s">
        <v>52</v>
      </c>
      <c r="AD53" s="308" t="s">
        <v>52</v>
      </c>
      <c r="AE53" s="308">
        <v>30</v>
      </c>
      <c r="AF53" s="308">
        <v>93.0997378988626</v>
      </c>
      <c r="AG53" s="307">
        <v>130.5309388098626</v>
      </c>
      <c r="AH53" s="307">
        <v>0</v>
      </c>
      <c r="AI53" s="308" t="s">
        <v>51</v>
      </c>
      <c r="AJ53" s="308" t="s">
        <v>52</v>
      </c>
      <c r="AK53" s="308" t="s">
        <v>51</v>
      </c>
      <c r="AL53" s="308" t="s">
        <v>52</v>
      </c>
      <c r="AM53" s="308" t="s">
        <v>52</v>
      </c>
      <c r="AN53" s="307">
        <v>130.5309388098626</v>
      </c>
    </row>
    <row r="54" spans="1:40" ht="12.75">
      <c r="A54" s="296" t="s">
        <v>58</v>
      </c>
      <c r="B54" s="308">
        <v>7</v>
      </c>
      <c r="C54" s="308">
        <v>2</v>
      </c>
      <c r="D54" s="308">
        <v>26</v>
      </c>
      <c r="E54" s="308">
        <v>85.5920928955271</v>
      </c>
      <c r="F54" s="308" t="s">
        <v>52</v>
      </c>
      <c r="G54" s="308">
        <v>33</v>
      </c>
      <c r="H54" s="308">
        <v>3</v>
      </c>
      <c r="I54" s="308">
        <v>2</v>
      </c>
      <c r="J54" s="308">
        <v>204</v>
      </c>
      <c r="K54" s="308">
        <v>62</v>
      </c>
      <c r="L54" s="308">
        <v>12</v>
      </c>
      <c r="M54" s="308">
        <v>3</v>
      </c>
      <c r="N54" s="308" t="s">
        <v>52</v>
      </c>
      <c r="O54" s="308">
        <v>4</v>
      </c>
      <c r="P54" s="308">
        <v>136</v>
      </c>
      <c r="Q54" s="308" t="s">
        <v>52</v>
      </c>
      <c r="R54" s="308">
        <v>3</v>
      </c>
      <c r="S54" s="308" t="s">
        <v>52</v>
      </c>
      <c r="T54" s="308" t="s">
        <v>51</v>
      </c>
      <c r="U54" s="308">
        <v>13</v>
      </c>
      <c r="V54" s="308" t="s">
        <v>52</v>
      </c>
      <c r="W54" s="308">
        <v>9</v>
      </c>
      <c r="X54" s="308">
        <v>33</v>
      </c>
      <c r="Y54" s="308">
        <v>4648</v>
      </c>
      <c r="Z54" s="308">
        <v>8</v>
      </c>
      <c r="AA54" s="308">
        <v>92</v>
      </c>
      <c r="AB54" s="308">
        <v>4</v>
      </c>
      <c r="AC54" s="308">
        <v>12</v>
      </c>
      <c r="AD54" s="308">
        <v>8</v>
      </c>
      <c r="AE54" s="308">
        <v>286</v>
      </c>
      <c r="AF54" s="308">
        <v>503.539442614278</v>
      </c>
      <c r="AG54" s="307">
        <v>6199.131535509806</v>
      </c>
      <c r="AH54" s="307">
        <v>2240.0267920331617</v>
      </c>
      <c r="AI54" s="308" t="s">
        <v>51</v>
      </c>
      <c r="AJ54" s="308" t="s">
        <v>52</v>
      </c>
      <c r="AK54" s="308" t="s">
        <v>51</v>
      </c>
      <c r="AL54" s="308">
        <v>391</v>
      </c>
      <c r="AM54" s="308" t="s">
        <v>52</v>
      </c>
      <c r="AN54" s="307">
        <v>8439.158327542968</v>
      </c>
    </row>
    <row r="55" spans="1:40" ht="12.75">
      <c r="A55" s="296" t="s">
        <v>59</v>
      </c>
      <c r="B55" s="308">
        <v>1</v>
      </c>
      <c r="C55" s="308" t="s">
        <v>52</v>
      </c>
      <c r="D55" s="308" t="s">
        <v>52</v>
      </c>
      <c r="E55" s="308">
        <v>76.8600543442359</v>
      </c>
      <c r="F55" s="308" t="s">
        <v>52</v>
      </c>
      <c r="G55" s="308" t="s">
        <v>52</v>
      </c>
      <c r="H55" s="308" t="s">
        <v>52</v>
      </c>
      <c r="I55" s="308" t="s">
        <v>52</v>
      </c>
      <c r="J55" s="308">
        <v>1</v>
      </c>
      <c r="K55" s="308" t="s">
        <v>52</v>
      </c>
      <c r="L55" s="308">
        <v>7</v>
      </c>
      <c r="M55" s="308" t="s">
        <v>52</v>
      </c>
      <c r="N55" s="308" t="s">
        <v>52</v>
      </c>
      <c r="O55" s="308" t="s">
        <v>52</v>
      </c>
      <c r="P55" s="308" t="s">
        <v>52</v>
      </c>
      <c r="Q55" s="308" t="s">
        <v>52</v>
      </c>
      <c r="R55" s="308" t="s">
        <v>52</v>
      </c>
      <c r="S55" s="308" t="s">
        <v>52</v>
      </c>
      <c r="T55" s="308" t="s">
        <v>51</v>
      </c>
      <c r="U55" s="308" t="s">
        <v>52</v>
      </c>
      <c r="V55" s="308" t="s">
        <v>52</v>
      </c>
      <c r="W55" s="308" t="s">
        <v>52</v>
      </c>
      <c r="X55" s="308">
        <v>0</v>
      </c>
      <c r="Y55" s="308" t="s">
        <v>52</v>
      </c>
      <c r="Z55" s="308" t="s">
        <v>52</v>
      </c>
      <c r="AA55" s="308" t="s">
        <v>52</v>
      </c>
      <c r="AB55" s="308" t="s">
        <v>52</v>
      </c>
      <c r="AC55" s="308" t="s">
        <v>52</v>
      </c>
      <c r="AD55" s="308" t="s">
        <v>52</v>
      </c>
      <c r="AE55" s="308">
        <v>53</v>
      </c>
      <c r="AF55" s="308">
        <v>174.18660639142</v>
      </c>
      <c r="AG55" s="307">
        <v>313.0466607356559</v>
      </c>
      <c r="AH55" s="307">
        <v>491.6313483638325</v>
      </c>
      <c r="AI55" s="308" t="s">
        <v>51</v>
      </c>
      <c r="AJ55" s="308" t="s">
        <v>52</v>
      </c>
      <c r="AK55" s="308" t="s">
        <v>51</v>
      </c>
      <c r="AL55" s="308" t="s">
        <v>52</v>
      </c>
      <c r="AM55" s="308" t="s">
        <v>52</v>
      </c>
      <c r="AN55" s="307">
        <v>804.6780090994885</v>
      </c>
    </row>
    <row r="56" spans="1:40" ht="12.75">
      <c r="A56" s="296" t="s">
        <v>0</v>
      </c>
      <c r="B56" s="308">
        <v>76</v>
      </c>
      <c r="C56" s="308">
        <v>28</v>
      </c>
      <c r="D56" s="308">
        <v>41</v>
      </c>
      <c r="E56" s="308">
        <v>530.205610321603</v>
      </c>
      <c r="F56" s="308">
        <v>439</v>
      </c>
      <c r="G56" s="308">
        <v>1</v>
      </c>
      <c r="H56" s="308">
        <v>21</v>
      </c>
      <c r="I56" s="308">
        <v>17</v>
      </c>
      <c r="J56" s="308">
        <v>768</v>
      </c>
      <c r="K56" s="308">
        <v>438</v>
      </c>
      <c r="L56" s="308">
        <v>10</v>
      </c>
      <c r="M56" s="308">
        <v>6</v>
      </c>
      <c r="N56" s="308">
        <v>1</v>
      </c>
      <c r="O56" s="308">
        <v>3</v>
      </c>
      <c r="P56" s="308">
        <v>469</v>
      </c>
      <c r="Q56" s="308">
        <v>86</v>
      </c>
      <c r="R56" s="308">
        <v>18</v>
      </c>
      <c r="S56" s="308">
        <v>3</v>
      </c>
      <c r="T56" s="308" t="s">
        <v>51</v>
      </c>
      <c r="U56" s="308">
        <v>26</v>
      </c>
      <c r="V56" s="308">
        <v>61.0568448858301</v>
      </c>
      <c r="W56" s="308">
        <v>18</v>
      </c>
      <c r="X56" s="308">
        <v>2</v>
      </c>
      <c r="Y56" s="308">
        <v>19</v>
      </c>
      <c r="Z56" s="308">
        <v>1</v>
      </c>
      <c r="AA56" s="308">
        <v>3948</v>
      </c>
      <c r="AB56" s="308">
        <v>38</v>
      </c>
      <c r="AC56" s="308">
        <v>127</v>
      </c>
      <c r="AD56" s="308">
        <v>7</v>
      </c>
      <c r="AE56" s="308">
        <v>256</v>
      </c>
      <c r="AF56" s="308">
        <v>2537.7186620819</v>
      </c>
      <c r="AG56" s="307">
        <v>9995.981117289333</v>
      </c>
      <c r="AH56" s="307">
        <v>2016.863074175176</v>
      </c>
      <c r="AI56" s="308" t="s">
        <v>51</v>
      </c>
      <c r="AJ56" s="308">
        <v>2</v>
      </c>
      <c r="AK56" s="308" t="s">
        <v>51</v>
      </c>
      <c r="AL56" s="308">
        <v>4</v>
      </c>
      <c r="AM56" s="308">
        <v>3</v>
      </c>
      <c r="AN56" s="307">
        <v>12012.84419146451</v>
      </c>
    </row>
    <row r="57" spans="1:40" ht="12.75">
      <c r="A57" s="296" t="s">
        <v>60</v>
      </c>
      <c r="B57" s="308">
        <v>7</v>
      </c>
      <c r="C57" s="308">
        <v>49</v>
      </c>
      <c r="D57" s="308">
        <v>87</v>
      </c>
      <c r="E57" s="308">
        <v>51.8595779879374</v>
      </c>
      <c r="F57" s="308" t="s">
        <v>52</v>
      </c>
      <c r="G57" s="308">
        <v>52</v>
      </c>
      <c r="H57" s="308">
        <v>18</v>
      </c>
      <c r="I57" s="308">
        <v>11</v>
      </c>
      <c r="J57" s="308">
        <v>482</v>
      </c>
      <c r="K57" s="308">
        <v>422</v>
      </c>
      <c r="L57" s="308">
        <v>154</v>
      </c>
      <c r="M57" s="308">
        <v>5</v>
      </c>
      <c r="N57" s="308" t="s">
        <v>52</v>
      </c>
      <c r="O57" s="308">
        <v>1</v>
      </c>
      <c r="P57" s="308">
        <v>40</v>
      </c>
      <c r="Q57" s="308">
        <v>5</v>
      </c>
      <c r="R57" s="308">
        <v>6</v>
      </c>
      <c r="S57" s="308" t="s">
        <v>52</v>
      </c>
      <c r="T57" s="308" t="s">
        <v>51</v>
      </c>
      <c r="U57" s="308">
        <v>24</v>
      </c>
      <c r="V57" s="308" t="s">
        <v>52</v>
      </c>
      <c r="W57" s="308">
        <v>8</v>
      </c>
      <c r="X57" s="308">
        <v>88</v>
      </c>
      <c r="Y57" s="308" t="s">
        <v>52</v>
      </c>
      <c r="Z57" s="308">
        <v>7</v>
      </c>
      <c r="AA57" s="308">
        <v>126</v>
      </c>
      <c r="AB57" s="308">
        <v>29</v>
      </c>
      <c r="AC57" s="308">
        <v>54</v>
      </c>
      <c r="AD57" s="308" t="s">
        <v>52</v>
      </c>
      <c r="AE57" s="308">
        <v>54</v>
      </c>
      <c r="AF57" s="308">
        <v>403.432197561738</v>
      </c>
      <c r="AG57" s="307">
        <v>2184.2917755496755</v>
      </c>
      <c r="AH57" s="307">
        <v>3886.068951572136</v>
      </c>
      <c r="AI57" s="308" t="s">
        <v>51</v>
      </c>
      <c r="AJ57" s="308">
        <v>3</v>
      </c>
      <c r="AK57" s="308" t="s">
        <v>51</v>
      </c>
      <c r="AL57" s="308">
        <v>3348</v>
      </c>
      <c r="AM57" s="308" t="s">
        <v>52</v>
      </c>
      <c r="AN57" s="307">
        <v>6070.360727121812</v>
      </c>
    </row>
    <row r="58" spans="1:40" ht="12.75">
      <c r="A58" s="296" t="s">
        <v>61</v>
      </c>
      <c r="B58" s="308" t="s">
        <v>52</v>
      </c>
      <c r="C58" s="308" t="s">
        <v>52</v>
      </c>
      <c r="D58" s="308" t="s">
        <v>52</v>
      </c>
      <c r="E58" s="308">
        <v>12.1380745342985</v>
      </c>
      <c r="F58" s="308" t="s">
        <v>52</v>
      </c>
      <c r="G58" s="308" t="s">
        <v>52</v>
      </c>
      <c r="H58" s="308" t="s">
        <v>52</v>
      </c>
      <c r="I58" s="308" t="s">
        <v>52</v>
      </c>
      <c r="J58" s="308" t="s">
        <v>52</v>
      </c>
      <c r="K58" s="308" t="s">
        <v>52</v>
      </c>
      <c r="L58" s="308" t="s">
        <v>52</v>
      </c>
      <c r="M58" s="308" t="s">
        <v>52</v>
      </c>
      <c r="N58" s="308" t="s">
        <v>52</v>
      </c>
      <c r="O58" s="308" t="s">
        <v>52</v>
      </c>
      <c r="P58" s="308" t="s">
        <v>52</v>
      </c>
      <c r="Q58" s="308" t="s">
        <v>52</v>
      </c>
      <c r="R58" s="308" t="s">
        <v>52</v>
      </c>
      <c r="S58" s="308" t="s">
        <v>52</v>
      </c>
      <c r="T58" s="308" t="s">
        <v>51</v>
      </c>
      <c r="U58" s="308" t="s">
        <v>52</v>
      </c>
      <c r="V58" s="308" t="s">
        <v>52</v>
      </c>
      <c r="W58" s="308" t="s">
        <v>52</v>
      </c>
      <c r="X58" s="308">
        <v>0</v>
      </c>
      <c r="Y58" s="308" t="s">
        <v>52</v>
      </c>
      <c r="Z58" s="308" t="s">
        <v>52</v>
      </c>
      <c r="AA58" s="308" t="s">
        <v>52</v>
      </c>
      <c r="AB58" s="308" t="s">
        <v>52</v>
      </c>
      <c r="AC58" s="308" t="s">
        <v>52</v>
      </c>
      <c r="AD58" s="308" t="s">
        <v>52</v>
      </c>
      <c r="AE58" s="308" t="s">
        <v>52</v>
      </c>
      <c r="AF58" s="308">
        <v>68.0729266357275</v>
      </c>
      <c r="AG58" s="307">
        <v>80.211001170026</v>
      </c>
      <c r="AH58" s="307">
        <v>5.033768071984632</v>
      </c>
      <c r="AI58" s="308" t="s">
        <v>51</v>
      </c>
      <c r="AJ58" s="308" t="s">
        <v>52</v>
      </c>
      <c r="AK58" s="308" t="s">
        <v>51</v>
      </c>
      <c r="AL58" s="308" t="s">
        <v>52</v>
      </c>
      <c r="AM58" s="308" t="s">
        <v>52</v>
      </c>
      <c r="AN58" s="307">
        <v>85.24476924201062</v>
      </c>
    </row>
    <row r="59" spans="1:40" ht="12.75">
      <c r="A59" s="296" t="s">
        <v>63</v>
      </c>
      <c r="B59" s="308">
        <v>10</v>
      </c>
      <c r="C59" s="308">
        <v>47</v>
      </c>
      <c r="D59" s="308">
        <v>19</v>
      </c>
      <c r="E59" s="308">
        <v>68.7787518763747</v>
      </c>
      <c r="F59" s="308" t="s">
        <v>52</v>
      </c>
      <c r="G59" s="308">
        <v>36</v>
      </c>
      <c r="H59" s="308">
        <v>8</v>
      </c>
      <c r="I59" s="308">
        <v>6</v>
      </c>
      <c r="J59" s="308">
        <v>164</v>
      </c>
      <c r="K59" s="308">
        <v>445</v>
      </c>
      <c r="L59" s="308">
        <v>4</v>
      </c>
      <c r="M59" s="308">
        <v>18</v>
      </c>
      <c r="N59" s="308" t="s">
        <v>52</v>
      </c>
      <c r="O59" s="308" t="s">
        <v>52</v>
      </c>
      <c r="P59" s="308">
        <v>20</v>
      </c>
      <c r="Q59" s="308">
        <v>14</v>
      </c>
      <c r="R59" s="308">
        <v>4</v>
      </c>
      <c r="S59" s="308" t="s">
        <v>52</v>
      </c>
      <c r="T59" s="308" t="s">
        <v>51</v>
      </c>
      <c r="U59" s="308">
        <v>29</v>
      </c>
      <c r="V59" s="308">
        <v>1</v>
      </c>
      <c r="W59" s="308">
        <v>22</v>
      </c>
      <c r="X59" s="308">
        <v>25</v>
      </c>
      <c r="Y59" s="308">
        <v>1</v>
      </c>
      <c r="Z59" s="308">
        <v>2</v>
      </c>
      <c r="AA59" s="308">
        <v>3</v>
      </c>
      <c r="AB59" s="308">
        <v>30</v>
      </c>
      <c r="AC59" s="308">
        <v>19</v>
      </c>
      <c r="AD59" s="308">
        <v>2014</v>
      </c>
      <c r="AE59" s="308">
        <v>178</v>
      </c>
      <c r="AF59" s="308">
        <v>318.341039267079</v>
      </c>
      <c r="AG59" s="307">
        <v>3506.1197911434538</v>
      </c>
      <c r="AH59" s="307">
        <v>3068.9206012199643</v>
      </c>
      <c r="AI59" s="308" t="s">
        <v>51</v>
      </c>
      <c r="AJ59" s="308">
        <v>3</v>
      </c>
      <c r="AK59" s="308" t="s">
        <v>51</v>
      </c>
      <c r="AL59" s="308">
        <v>3689</v>
      </c>
      <c r="AM59" s="308" t="s">
        <v>52</v>
      </c>
      <c r="AN59" s="307">
        <v>6575.0403923634185</v>
      </c>
    </row>
    <row r="60" spans="1:40" ht="12.75">
      <c r="A60" s="296" t="s">
        <v>64</v>
      </c>
      <c r="B60" s="308">
        <v>6</v>
      </c>
      <c r="C60" s="308" t="s">
        <v>52</v>
      </c>
      <c r="D60" s="308" t="s">
        <v>52</v>
      </c>
      <c r="E60" s="308">
        <v>423.738867555229</v>
      </c>
      <c r="F60" s="308" t="s">
        <v>52</v>
      </c>
      <c r="G60" s="308" t="s">
        <v>52</v>
      </c>
      <c r="H60" s="308" t="s">
        <v>52</v>
      </c>
      <c r="I60" s="308" t="s">
        <v>52</v>
      </c>
      <c r="J60" s="308">
        <v>2</v>
      </c>
      <c r="K60" s="308">
        <v>3</v>
      </c>
      <c r="L60" s="308" t="s">
        <v>52</v>
      </c>
      <c r="M60" s="308" t="s">
        <v>52</v>
      </c>
      <c r="N60" s="308" t="s">
        <v>52</v>
      </c>
      <c r="O60" s="308" t="s">
        <v>52</v>
      </c>
      <c r="P60" s="308">
        <v>4</v>
      </c>
      <c r="Q60" s="308" t="s">
        <v>52</v>
      </c>
      <c r="R60" s="308" t="s">
        <v>52</v>
      </c>
      <c r="S60" s="308" t="s">
        <v>52</v>
      </c>
      <c r="T60" s="308" t="s">
        <v>51</v>
      </c>
      <c r="U60" s="308">
        <v>3</v>
      </c>
      <c r="V60" s="308">
        <v>2</v>
      </c>
      <c r="W60" s="308" t="s">
        <v>52</v>
      </c>
      <c r="X60" s="308">
        <v>0</v>
      </c>
      <c r="Y60" s="308" t="s">
        <v>52</v>
      </c>
      <c r="Z60" s="308" t="s">
        <v>52</v>
      </c>
      <c r="AA60" s="308" t="s">
        <v>52</v>
      </c>
      <c r="AB60" s="308">
        <v>2</v>
      </c>
      <c r="AC60" s="308">
        <v>2</v>
      </c>
      <c r="AD60" s="308" t="s">
        <v>52</v>
      </c>
      <c r="AE60" s="308">
        <v>232</v>
      </c>
      <c r="AF60" s="308">
        <v>1543.65371871017</v>
      </c>
      <c r="AG60" s="307">
        <v>2223.392586265399</v>
      </c>
      <c r="AH60" s="307">
        <v>387.6001415428167</v>
      </c>
      <c r="AI60" s="308" t="s">
        <v>51</v>
      </c>
      <c r="AJ60" s="308" t="s">
        <v>52</v>
      </c>
      <c r="AK60" s="308" t="s">
        <v>51</v>
      </c>
      <c r="AL60" s="308" t="s">
        <v>52</v>
      </c>
      <c r="AM60" s="308" t="s">
        <v>52</v>
      </c>
      <c r="AN60" s="307">
        <v>2610.992727808216</v>
      </c>
    </row>
    <row r="61" spans="1:40" ht="12.75">
      <c r="A61" s="296" t="s">
        <v>65</v>
      </c>
      <c r="B61" s="308">
        <v>253</v>
      </c>
      <c r="C61" s="308">
        <v>1</v>
      </c>
      <c r="D61" s="308" t="s">
        <v>52</v>
      </c>
      <c r="E61" s="308">
        <v>110.464713474639</v>
      </c>
      <c r="F61" s="308" t="s">
        <v>52</v>
      </c>
      <c r="G61" s="308">
        <v>18</v>
      </c>
      <c r="H61" s="308" t="s">
        <v>52</v>
      </c>
      <c r="I61" s="308" t="s">
        <v>52</v>
      </c>
      <c r="J61" s="308">
        <v>41</v>
      </c>
      <c r="K61" s="308">
        <v>4</v>
      </c>
      <c r="L61" s="308" t="s">
        <v>52</v>
      </c>
      <c r="M61" s="308" t="s">
        <v>52</v>
      </c>
      <c r="N61" s="308" t="s">
        <v>52</v>
      </c>
      <c r="O61" s="308">
        <v>17</v>
      </c>
      <c r="P61" s="308">
        <v>4</v>
      </c>
      <c r="Q61" s="308">
        <v>6</v>
      </c>
      <c r="R61" s="308">
        <v>2</v>
      </c>
      <c r="S61" s="308" t="s">
        <v>52</v>
      </c>
      <c r="T61" s="308" t="s">
        <v>51</v>
      </c>
      <c r="U61" s="308" t="s">
        <v>52</v>
      </c>
      <c r="V61" s="308">
        <v>51.8333472210649</v>
      </c>
      <c r="W61" s="308" t="s">
        <v>52</v>
      </c>
      <c r="X61" s="308">
        <v>1</v>
      </c>
      <c r="Y61" s="308" t="s">
        <v>52</v>
      </c>
      <c r="Z61" s="308">
        <v>2</v>
      </c>
      <c r="AA61" s="308" t="s">
        <v>52</v>
      </c>
      <c r="AB61" s="308">
        <v>1</v>
      </c>
      <c r="AC61" s="308">
        <v>2</v>
      </c>
      <c r="AD61" s="308">
        <v>2</v>
      </c>
      <c r="AE61" s="308">
        <v>980</v>
      </c>
      <c r="AF61" s="308">
        <v>394.422545507009</v>
      </c>
      <c r="AG61" s="307">
        <v>1890.720606202713</v>
      </c>
      <c r="AH61" s="307">
        <v>2018.5409968658373</v>
      </c>
      <c r="AI61" s="308" t="s">
        <v>51</v>
      </c>
      <c r="AJ61" s="308" t="s">
        <v>52</v>
      </c>
      <c r="AK61" s="308" t="s">
        <v>51</v>
      </c>
      <c r="AL61" s="308" t="s">
        <v>52</v>
      </c>
      <c r="AM61" s="308" t="s">
        <v>52</v>
      </c>
      <c r="AN61" s="307">
        <v>3909.2616030685504</v>
      </c>
    </row>
    <row r="62" spans="1:40" ht="12.75">
      <c r="A62" s="296" t="s">
        <v>66</v>
      </c>
      <c r="B62" s="308">
        <v>2355</v>
      </c>
      <c r="C62" s="308">
        <v>54</v>
      </c>
      <c r="D62" s="308">
        <v>60</v>
      </c>
      <c r="E62" s="308">
        <v>2501.02586414601</v>
      </c>
      <c r="F62" s="308">
        <v>1</v>
      </c>
      <c r="G62" s="308">
        <v>4</v>
      </c>
      <c r="H62" s="308">
        <v>33</v>
      </c>
      <c r="I62" s="308">
        <v>206</v>
      </c>
      <c r="J62" s="308">
        <v>39</v>
      </c>
      <c r="K62" s="308">
        <v>290</v>
      </c>
      <c r="L62" s="308">
        <v>1</v>
      </c>
      <c r="M62" s="308">
        <v>4</v>
      </c>
      <c r="N62" s="308" t="s">
        <v>52</v>
      </c>
      <c r="O62" s="308">
        <v>37</v>
      </c>
      <c r="P62" s="308">
        <v>115</v>
      </c>
      <c r="Q62" s="308">
        <v>1515</v>
      </c>
      <c r="R62" s="308">
        <v>325</v>
      </c>
      <c r="S62" s="308">
        <v>1</v>
      </c>
      <c r="T62" s="308" t="s">
        <v>51</v>
      </c>
      <c r="U62" s="308">
        <v>21</v>
      </c>
      <c r="V62" s="308">
        <v>95.7757806301809</v>
      </c>
      <c r="W62" s="308">
        <v>74</v>
      </c>
      <c r="X62" s="308">
        <v>87</v>
      </c>
      <c r="Y62" s="308">
        <v>2</v>
      </c>
      <c r="Z62" s="308">
        <v>3</v>
      </c>
      <c r="AA62" s="308">
        <v>8</v>
      </c>
      <c r="AB62" s="308">
        <v>523</v>
      </c>
      <c r="AC62" s="308">
        <v>18</v>
      </c>
      <c r="AD62" s="308">
        <v>23</v>
      </c>
      <c r="AE62" s="308">
        <v>2817</v>
      </c>
      <c r="AF62" s="308">
        <v>2307.47199846106</v>
      </c>
      <c r="AG62" s="307">
        <v>13520.273643237251</v>
      </c>
      <c r="AH62" s="307">
        <v>5825.7475819768815</v>
      </c>
      <c r="AI62" s="308" t="s">
        <v>51</v>
      </c>
      <c r="AJ62" s="308">
        <v>1</v>
      </c>
      <c r="AK62" s="308" t="s">
        <v>51</v>
      </c>
      <c r="AL62" s="308">
        <v>213</v>
      </c>
      <c r="AM62" s="308" t="s">
        <v>52</v>
      </c>
      <c r="AN62" s="307">
        <v>19346.021225214132</v>
      </c>
    </row>
    <row r="63" spans="1:40" ht="12.75">
      <c r="A63" s="296" t="s">
        <v>67</v>
      </c>
      <c r="B63" s="308">
        <v>5</v>
      </c>
      <c r="C63" s="308" t="s">
        <v>52</v>
      </c>
      <c r="D63" s="308">
        <v>1</v>
      </c>
      <c r="E63" s="308">
        <v>263.25197115693</v>
      </c>
      <c r="F63" s="308" t="s">
        <v>52</v>
      </c>
      <c r="G63" s="308" t="s">
        <v>52</v>
      </c>
      <c r="H63" s="308" t="s">
        <v>52</v>
      </c>
      <c r="I63" s="308" t="s">
        <v>52</v>
      </c>
      <c r="J63" s="308">
        <v>5</v>
      </c>
      <c r="K63" s="308">
        <v>2</v>
      </c>
      <c r="L63" s="308" t="s">
        <v>52</v>
      </c>
      <c r="M63" s="308">
        <v>2</v>
      </c>
      <c r="N63" s="308" t="s">
        <v>52</v>
      </c>
      <c r="O63" s="308">
        <v>1</v>
      </c>
      <c r="P63" s="308">
        <v>1</v>
      </c>
      <c r="Q63" s="308" t="s">
        <v>52</v>
      </c>
      <c r="R63" s="308" t="s">
        <v>52</v>
      </c>
      <c r="S63" s="308" t="s">
        <v>52</v>
      </c>
      <c r="T63" s="308" t="s">
        <v>51</v>
      </c>
      <c r="U63" s="308">
        <v>1</v>
      </c>
      <c r="V63" s="308">
        <v>3</v>
      </c>
      <c r="W63" s="308" t="s">
        <v>52</v>
      </c>
      <c r="X63" s="308">
        <v>0</v>
      </c>
      <c r="Y63" s="308" t="s">
        <v>52</v>
      </c>
      <c r="Z63" s="308" t="s">
        <v>52</v>
      </c>
      <c r="AA63" s="308" t="s">
        <v>52</v>
      </c>
      <c r="AB63" s="308">
        <v>1</v>
      </c>
      <c r="AC63" s="308">
        <v>2</v>
      </c>
      <c r="AD63" s="308" t="s">
        <v>52</v>
      </c>
      <c r="AE63" s="308">
        <v>342</v>
      </c>
      <c r="AF63" s="308">
        <v>403.432197561738</v>
      </c>
      <c r="AG63" s="307">
        <v>1032.684168718668</v>
      </c>
      <c r="AH63" s="307">
        <v>667.8132308832946</v>
      </c>
      <c r="AI63" s="308" t="s">
        <v>51</v>
      </c>
      <c r="AJ63" s="308" t="s">
        <v>52</v>
      </c>
      <c r="AK63" s="308" t="s">
        <v>51</v>
      </c>
      <c r="AL63" s="308" t="s">
        <v>52</v>
      </c>
      <c r="AM63" s="308" t="s">
        <v>52</v>
      </c>
      <c r="AN63" s="307">
        <v>1700.4973996019626</v>
      </c>
    </row>
    <row r="64" spans="1:40" ht="12.75">
      <c r="A64" s="296" t="s">
        <v>68</v>
      </c>
      <c r="B64" s="308">
        <v>11</v>
      </c>
      <c r="C64" s="308">
        <v>141</v>
      </c>
      <c r="D64" s="308">
        <v>70</v>
      </c>
      <c r="E64" s="308">
        <v>228.80614041559</v>
      </c>
      <c r="F64" s="308" t="s">
        <v>52</v>
      </c>
      <c r="G64" s="308">
        <v>355</v>
      </c>
      <c r="H64" s="308">
        <v>56</v>
      </c>
      <c r="I64" s="308">
        <v>25</v>
      </c>
      <c r="J64" s="308">
        <v>517</v>
      </c>
      <c r="K64" s="308">
        <v>2096.49886108464</v>
      </c>
      <c r="L64" s="308" t="s">
        <v>52</v>
      </c>
      <c r="M64" s="308">
        <v>14</v>
      </c>
      <c r="N64" s="308" t="s">
        <v>52</v>
      </c>
      <c r="O64" s="308">
        <v>12</v>
      </c>
      <c r="P64" s="308">
        <v>259</v>
      </c>
      <c r="Q64" s="308">
        <v>19</v>
      </c>
      <c r="R64" s="308">
        <v>1</v>
      </c>
      <c r="S64" s="308">
        <v>2</v>
      </c>
      <c r="T64" s="308" t="s">
        <v>51</v>
      </c>
      <c r="U64" s="308">
        <v>67</v>
      </c>
      <c r="V64" s="308">
        <v>6</v>
      </c>
      <c r="W64" s="308">
        <v>84</v>
      </c>
      <c r="X64" s="308">
        <v>1922</v>
      </c>
      <c r="Y64" s="308">
        <v>10</v>
      </c>
      <c r="Z64" s="308">
        <v>9</v>
      </c>
      <c r="AA64" s="308">
        <v>99</v>
      </c>
      <c r="AB64" s="308">
        <v>120</v>
      </c>
      <c r="AC64" s="308">
        <v>72</v>
      </c>
      <c r="AD64" s="308">
        <v>6</v>
      </c>
      <c r="AE64" s="308">
        <v>156</v>
      </c>
      <c r="AF64" s="308">
        <v>457.49010989011</v>
      </c>
      <c r="AG64" s="307">
        <v>6815.79511139034</v>
      </c>
      <c r="AH64" s="307">
        <v>16973.865938732182</v>
      </c>
      <c r="AI64" s="308" t="s">
        <v>51</v>
      </c>
      <c r="AJ64" s="308">
        <v>23</v>
      </c>
      <c r="AK64" s="308" t="s">
        <v>51</v>
      </c>
      <c r="AL64" s="308">
        <v>21972</v>
      </c>
      <c r="AM64" s="308">
        <v>3</v>
      </c>
      <c r="AN64" s="307">
        <v>23789.661050122522</v>
      </c>
    </row>
    <row r="65" spans="1:40" ht="12.75">
      <c r="A65" s="296" t="s">
        <v>69</v>
      </c>
      <c r="B65" s="308">
        <v>1</v>
      </c>
      <c r="C65" s="308" t="s">
        <v>52</v>
      </c>
      <c r="D65" s="308" t="s">
        <v>52</v>
      </c>
      <c r="E65" s="308">
        <v>45.0113296399791</v>
      </c>
      <c r="F65" s="308" t="s">
        <v>52</v>
      </c>
      <c r="G65" s="308" t="s">
        <v>52</v>
      </c>
      <c r="H65" s="308" t="s">
        <v>52</v>
      </c>
      <c r="I65" s="308" t="s">
        <v>52</v>
      </c>
      <c r="J65" s="308">
        <v>4</v>
      </c>
      <c r="K65" s="308">
        <v>8</v>
      </c>
      <c r="L65" s="308" t="s">
        <v>52</v>
      </c>
      <c r="M65" s="308">
        <v>1</v>
      </c>
      <c r="N65" s="308" t="s">
        <v>52</v>
      </c>
      <c r="O65" s="308" t="s">
        <v>52</v>
      </c>
      <c r="P65" s="308">
        <v>1</v>
      </c>
      <c r="Q65" s="308" t="s">
        <v>52</v>
      </c>
      <c r="R65" s="308">
        <v>1</v>
      </c>
      <c r="S65" s="308" t="s">
        <v>52</v>
      </c>
      <c r="T65" s="308" t="s">
        <v>51</v>
      </c>
      <c r="U65" s="308">
        <v>1</v>
      </c>
      <c r="V65" s="308">
        <v>2.3273113414568</v>
      </c>
      <c r="W65" s="308" t="s">
        <v>52</v>
      </c>
      <c r="X65" s="308">
        <v>0</v>
      </c>
      <c r="Y65" s="308" t="s">
        <v>52</v>
      </c>
      <c r="Z65" s="308" t="s">
        <v>52</v>
      </c>
      <c r="AA65" s="308">
        <v>4</v>
      </c>
      <c r="AB65" s="308" t="s">
        <v>52</v>
      </c>
      <c r="AC65" s="308">
        <v>1</v>
      </c>
      <c r="AD65" s="308" t="s">
        <v>52</v>
      </c>
      <c r="AE65" s="308">
        <v>25</v>
      </c>
      <c r="AF65" s="308">
        <v>490.525500757448</v>
      </c>
      <c r="AG65" s="307">
        <v>584.864141738884</v>
      </c>
      <c r="AH65" s="307">
        <v>385.92221885215514</v>
      </c>
      <c r="AI65" s="308" t="s">
        <v>51</v>
      </c>
      <c r="AJ65" s="308" t="s">
        <v>52</v>
      </c>
      <c r="AK65" s="308" t="s">
        <v>51</v>
      </c>
      <c r="AL65" s="308" t="s">
        <v>52</v>
      </c>
      <c r="AM65" s="308" t="s">
        <v>52</v>
      </c>
      <c r="AN65" s="307">
        <v>970.786360591039</v>
      </c>
    </row>
    <row r="66" spans="1:40" ht="12.75">
      <c r="A66" s="296" t="s">
        <v>70</v>
      </c>
      <c r="B66" s="308">
        <v>1</v>
      </c>
      <c r="C66" s="308">
        <v>2</v>
      </c>
      <c r="D66" s="308">
        <v>122</v>
      </c>
      <c r="E66" s="308">
        <v>281.297255413118</v>
      </c>
      <c r="F66" s="308" t="s">
        <v>52</v>
      </c>
      <c r="G66" s="308">
        <v>4</v>
      </c>
      <c r="H66" s="308" t="s">
        <v>52</v>
      </c>
      <c r="I66" s="308" t="s">
        <v>52</v>
      </c>
      <c r="J66" s="308">
        <v>2258</v>
      </c>
      <c r="K66" s="308">
        <v>171</v>
      </c>
      <c r="L66" s="308" t="s">
        <v>52</v>
      </c>
      <c r="M66" s="308" t="s">
        <v>52</v>
      </c>
      <c r="N66" s="308" t="s">
        <v>52</v>
      </c>
      <c r="O66" s="308">
        <v>1</v>
      </c>
      <c r="P66" s="308">
        <v>34</v>
      </c>
      <c r="Q66" s="308" t="s">
        <v>52</v>
      </c>
      <c r="R66" s="308" t="s">
        <v>52</v>
      </c>
      <c r="S66" s="308" t="s">
        <v>52</v>
      </c>
      <c r="T66" s="308" t="s">
        <v>51</v>
      </c>
      <c r="U66" s="308">
        <v>1</v>
      </c>
      <c r="V66" s="308" t="s">
        <v>52</v>
      </c>
      <c r="W66" s="308" t="s">
        <v>52</v>
      </c>
      <c r="X66" s="308">
        <v>4</v>
      </c>
      <c r="Y66" s="308">
        <v>1</v>
      </c>
      <c r="Z66" s="308">
        <v>1</v>
      </c>
      <c r="AA66" s="308">
        <v>9</v>
      </c>
      <c r="AB66" s="308" t="s">
        <v>52</v>
      </c>
      <c r="AC66" s="308">
        <v>50</v>
      </c>
      <c r="AD66" s="308" t="s">
        <v>52</v>
      </c>
      <c r="AE66" s="308">
        <v>17</v>
      </c>
      <c r="AF66" s="308">
        <v>319.342111717604</v>
      </c>
      <c r="AG66" s="307">
        <v>3276.639367130722</v>
      </c>
      <c r="AH66" s="307">
        <v>585.5950190408789</v>
      </c>
      <c r="AI66" s="308" t="s">
        <v>51</v>
      </c>
      <c r="AJ66" s="308" t="s">
        <v>52</v>
      </c>
      <c r="AK66" s="308" t="s">
        <v>51</v>
      </c>
      <c r="AL66" s="308">
        <v>82</v>
      </c>
      <c r="AM66" s="308">
        <v>1</v>
      </c>
      <c r="AN66" s="307">
        <v>3862.234386171601</v>
      </c>
    </row>
    <row r="67" spans="1:40" ht="12.75">
      <c r="A67" s="296" t="s">
        <v>71</v>
      </c>
      <c r="B67" s="308">
        <v>17</v>
      </c>
      <c r="C67" s="308" t="s">
        <v>52</v>
      </c>
      <c r="D67" s="308" t="s">
        <v>52</v>
      </c>
      <c r="E67" s="308">
        <v>518.15074368036</v>
      </c>
      <c r="F67" s="308" t="s">
        <v>52</v>
      </c>
      <c r="G67" s="308" t="s">
        <v>52</v>
      </c>
      <c r="H67" s="308" t="s">
        <v>52</v>
      </c>
      <c r="I67" s="308" t="s">
        <v>52</v>
      </c>
      <c r="J67" s="308" t="s">
        <v>52</v>
      </c>
      <c r="K67" s="308" t="s">
        <v>52</v>
      </c>
      <c r="L67" s="308" t="s">
        <v>52</v>
      </c>
      <c r="M67" s="308" t="s">
        <v>52</v>
      </c>
      <c r="N67" s="308" t="s">
        <v>52</v>
      </c>
      <c r="O67" s="308">
        <v>2</v>
      </c>
      <c r="P67" s="308" t="s">
        <v>52</v>
      </c>
      <c r="Q67" s="308" t="s">
        <v>52</v>
      </c>
      <c r="R67" s="308" t="s">
        <v>52</v>
      </c>
      <c r="S67" s="308" t="s">
        <v>52</v>
      </c>
      <c r="T67" s="308" t="s">
        <v>51</v>
      </c>
      <c r="U67" s="308" t="s">
        <v>52</v>
      </c>
      <c r="V67" s="308" t="s">
        <v>52</v>
      </c>
      <c r="W67" s="308" t="s">
        <v>52</v>
      </c>
      <c r="X67" s="308">
        <v>0</v>
      </c>
      <c r="Y67" s="308">
        <v>1</v>
      </c>
      <c r="Z67" s="308" t="s">
        <v>52</v>
      </c>
      <c r="AA67" s="308" t="s">
        <v>52</v>
      </c>
      <c r="AB67" s="308" t="s">
        <v>52</v>
      </c>
      <c r="AC67" s="308" t="s">
        <v>52</v>
      </c>
      <c r="AD67" s="308" t="s">
        <v>52</v>
      </c>
      <c r="AE67" s="308">
        <v>236</v>
      </c>
      <c r="AF67" s="308">
        <v>421.451501671195</v>
      </c>
      <c r="AG67" s="307">
        <v>1195.602245351555</v>
      </c>
      <c r="AH67" s="307">
        <v>156.0468102315236</v>
      </c>
      <c r="AI67" s="308" t="s">
        <v>51</v>
      </c>
      <c r="AJ67" s="308" t="s">
        <v>52</v>
      </c>
      <c r="AK67" s="308" t="s">
        <v>51</v>
      </c>
      <c r="AL67" s="308" t="s">
        <v>52</v>
      </c>
      <c r="AM67" s="308" t="s">
        <v>52</v>
      </c>
      <c r="AN67" s="307">
        <v>1351.6490555830785</v>
      </c>
    </row>
    <row r="68" spans="1:40" ht="12.75">
      <c r="A68" s="296" t="s">
        <v>72</v>
      </c>
      <c r="B68" s="308">
        <v>195</v>
      </c>
      <c r="C68" s="308">
        <v>7</v>
      </c>
      <c r="D68" s="308">
        <v>1</v>
      </c>
      <c r="E68" s="308">
        <v>57.6652077435</v>
      </c>
      <c r="F68" s="308" t="s">
        <v>52</v>
      </c>
      <c r="G68" s="308" t="s">
        <v>52</v>
      </c>
      <c r="H68" s="308">
        <v>2</v>
      </c>
      <c r="I68" s="308" t="s">
        <v>52</v>
      </c>
      <c r="J68" s="308">
        <v>1</v>
      </c>
      <c r="K68" s="308">
        <v>8</v>
      </c>
      <c r="L68" s="308" t="s">
        <v>52</v>
      </c>
      <c r="M68" s="308" t="s">
        <v>52</v>
      </c>
      <c r="N68" s="308" t="s">
        <v>52</v>
      </c>
      <c r="O68" s="308" t="s">
        <v>52</v>
      </c>
      <c r="P68" s="308" t="s">
        <v>52</v>
      </c>
      <c r="Q68" s="308">
        <v>32</v>
      </c>
      <c r="R68" s="308">
        <v>6</v>
      </c>
      <c r="S68" s="308" t="s">
        <v>52</v>
      </c>
      <c r="T68" s="308" t="s">
        <v>51</v>
      </c>
      <c r="U68" s="308">
        <v>9</v>
      </c>
      <c r="V68" s="308">
        <v>4</v>
      </c>
      <c r="W68" s="308">
        <v>3</v>
      </c>
      <c r="X68" s="308">
        <v>0</v>
      </c>
      <c r="Y68" s="308" t="s">
        <v>52</v>
      </c>
      <c r="Z68" s="308" t="s">
        <v>52</v>
      </c>
      <c r="AA68" s="308">
        <v>1</v>
      </c>
      <c r="AB68" s="308">
        <v>4</v>
      </c>
      <c r="AC68" s="308">
        <v>2</v>
      </c>
      <c r="AD68" s="308" t="s">
        <v>52</v>
      </c>
      <c r="AE68" s="308">
        <v>19</v>
      </c>
      <c r="AF68" s="308">
        <v>96.1029552504388</v>
      </c>
      <c r="AG68" s="307">
        <v>447.7681629939388</v>
      </c>
      <c r="AH68" s="307">
        <v>1010.1094597782496</v>
      </c>
      <c r="AI68" s="308" t="s">
        <v>51</v>
      </c>
      <c r="AJ68" s="308" t="s">
        <v>52</v>
      </c>
      <c r="AK68" s="308" t="s">
        <v>51</v>
      </c>
      <c r="AL68" s="308">
        <v>1</v>
      </c>
      <c r="AM68" s="308" t="s">
        <v>52</v>
      </c>
      <c r="AN68" s="307">
        <v>1457.8776227721885</v>
      </c>
    </row>
    <row r="69" spans="1:40" ht="12.75">
      <c r="A69" s="296" t="s">
        <v>73</v>
      </c>
      <c r="B69" s="308">
        <v>5</v>
      </c>
      <c r="C69" s="308">
        <v>14</v>
      </c>
      <c r="D69" s="308">
        <v>72</v>
      </c>
      <c r="E69" s="308">
        <v>57.1494041742777</v>
      </c>
      <c r="F69" s="308">
        <v>390</v>
      </c>
      <c r="G69" s="308">
        <v>24</v>
      </c>
      <c r="H69" s="308">
        <v>13</v>
      </c>
      <c r="I69" s="308">
        <v>3</v>
      </c>
      <c r="J69" s="308">
        <v>310</v>
      </c>
      <c r="K69" s="308">
        <v>198</v>
      </c>
      <c r="L69" s="308">
        <v>1</v>
      </c>
      <c r="M69" s="308">
        <v>1</v>
      </c>
      <c r="N69" s="308" t="s">
        <v>52</v>
      </c>
      <c r="O69" s="308">
        <v>2</v>
      </c>
      <c r="P69" s="308">
        <v>138</v>
      </c>
      <c r="Q69" s="308">
        <v>34</v>
      </c>
      <c r="R69" s="308">
        <v>4</v>
      </c>
      <c r="S69" s="308">
        <v>1</v>
      </c>
      <c r="T69" s="308" t="s">
        <v>51</v>
      </c>
      <c r="U69" s="308">
        <v>28</v>
      </c>
      <c r="V69" s="308">
        <v>10</v>
      </c>
      <c r="W69" s="308">
        <v>9</v>
      </c>
      <c r="X69" s="308">
        <v>2</v>
      </c>
      <c r="Y69" s="308">
        <v>1</v>
      </c>
      <c r="Z69" s="308" t="s">
        <v>52</v>
      </c>
      <c r="AA69" s="308">
        <v>1045</v>
      </c>
      <c r="AB69" s="308">
        <v>33</v>
      </c>
      <c r="AC69" s="308">
        <v>92</v>
      </c>
      <c r="AD69" s="308" t="s">
        <v>52</v>
      </c>
      <c r="AE69" s="308">
        <v>55</v>
      </c>
      <c r="AF69" s="308">
        <v>965.03384230649</v>
      </c>
      <c r="AG69" s="307">
        <v>3507.1832464807676</v>
      </c>
      <c r="AH69" s="307">
        <v>11453.500286455701</v>
      </c>
      <c r="AI69" s="308" t="s">
        <v>51</v>
      </c>
      <c r="AJ69" s="308">
        <v>1</v>
      </c>
      <c r="AK69" s="308" t="s">
        <v>51</v>
      </c>
      <c r="AL69" s="308">
        <v>34</v>
      </c>
      <c r="AM69" s="308" t="s">
        <v>52</v>
      </c>
      <c r="AN69" s="307">
        <v>14960.68353293647</v>
      </c>
    </row>
    <row r="70" spans="1:40" ht="12.75">
      <c r="A70" s="296" t="s">
        <v>74</v>
      </c>
      <c r="B70" s="308">
        <v>9</v>
      </c>
      <c r="C70" s="308">
        <v>2742</v>
      </c>
      <c r="D70" s="308">
        <v>23</v>
      </c>
      <c r="E70" s="308">
        <v>173.932408953611</v>
      </c>
      <c r="F70" s="308" t="s">
        <v>52</v>
      </c>
      <c r="G70" s="308">
        <v>67</v>
      </c>
      <c r="H70" s="308">
        <v>272</v>
      </c>
      <c r="I70" s="308">
        <v>26</v>
      </c>
      <c r="J70" s="308">
        <v>145</v>
      </c>
      <c r="K70" s="308">
        <v>2905.62675885688</v>
      </c>
      <c r="L70" s="308">
        <v>25</v>
      </c>
      <c r="M70" s="308">
        <v>10</v>
      </c>
      <c r="N70" s="308">
        <v>1</v>
      </c>
      <c r="O70" s="308">
        <v>6</v>
      </c>
      <c r="P70" s="308">
        <v>374</v>
      </c>
      <c r="Q70" s="308">
        <v>13</v>
      </c>
      <c r="R70" s="308" t="s">
        <v>52</v>
      </c>
      <c r="S70" s="308">
        <v>10</v>
      </c>
      <c r="T70" s="308" t="s">
        <v>51</v>
      </c>
      <c r="U70" s="308">
        <v>43</v>
      </c>
      <c r="V70" s="308" t="s">
        <v>52</v>
      </c>
      <c r="W70" s="308">
        <v>149</v>
      </c>
      <c r="X70" s="308">
        <v>2</v>
      </c>
      <c r="Y70" s="308">
        <v>1</v>
      </c>
      <c r="Z70" s="308">
        <v>12</v>
      </c>
      <c r="AA70" s="308">
        <v>78</v>
      </c>
      <c r="AB70" s="308">
        <v>164</v>
      </c>
      <c r="AC70" s="308">
        <v>219</v>
      </c>
      <c r="AD70" s="308">
        <v>495</v>
      </c>
      <c r="AE70" s="308">
        <v>101</v>
      </c>
      <c r="AF70" s="308">
        <v>409.43863226489</v>
      </c>
      <c r="AG70" s="307">
        <v>8475.997800075382</v>
      </c>
      <c r="AH70" s="307">
        <v>15698.644693829408</v>
      </c>
      <c r="AI70" s="308" t="s">
        <v>51</v>
      </c>
      <c r="AJ70" s="308" t="s">
        <v>52</v>
      </c>
      <c r="AK70" s="308" t="s">
        <v>51</v>
      </c>
      <c r="AL70" s="308">
        <v>25</v>
      </c>
      <c r="AM70" s="308">
        <v>223</v>
      </c>
      <c r="AN70" s="307">
        <v>24174.64249390479</v>
      </c>
    </row>
    <row r="71" spans="1:40" ht="12.75">
      <c r="A71" s="296" t="s">
        <v>75</v>
      </c>
      <c r="B71" s="308">
        <v>511</v>
      </c>
      <c r="C71" s="308" t="s">
        <v>52</v>
      </c>
      <c r="D71" s="308">
        <v>1</v>
      </c>
      <c r="E71" s="308">
        <v>195.93602733</v>
      </c>
      <c r="F71" s="308" t="s">
        <v>52</v>
      </c>
      <c r="G71" s="308">
        <v>42</v>
      </c>
      <c r="H71" s="308">
        <v>2</v>
      </c>
      <c r="I71" s="308" t="s">
        <v>52</v>
      </c>
      <c r="J71" s="308">
        <v>15</v>
      </c>
      <c r="K71" s="308">
        <v>5</v>
      </c>
      <c r="L71" s="308" t="s">
        <v>52</v>
      </c>
      <c r="M71" s="308" t="s">
        <v>52</v>
      </c>
      <c r="N71" s="308" t="s">
        <v>52</v>
      </c>
      <c r="O71" s="308">
        <v>54</v>
      </c>
      <c r="P71" s="308" t="s">
        <v>52</v>
      </c>
      <c r="Q71" s="308">
        <v>1</v>
      </c>
      <c r="R71" s="308">
        <v>2</v>
      </c>
      <c r="S71" s="308" t="s">
        <v>52</v>
      </c>
      <c r="T71" s="308" t="s">
        <v>51</v>
      </c>
      <c r="U71" s="308">
        <v>7</v>
      </c>
      <c r="V71" s="308">
        <v>8</v>
      </c>
      <c r="W71" s="308">
        <v>29</v>
      </c>
      <c r="X71" s="308">
        <v>0</v>
      </c>
      <c r="Y71" s="308" t="s">
        <v>52</v>
      </c>
      <c r="Z71" s="308" t="s">
        <v>52</v>
      </c>
      <c r="AA71" s="308">
        <v>14</v>
      </c>
      <c r="AB71" s="308">
        <v>5</v>
      </c>
      <c r="AC71" s="308">
        <v>2</v>
      </c>
      <c r="AD71" s="308" t="s">
        <v>52</v>
      </c>
      <c r="AE71" s="308">
        <v>591</v>
      </c>
      <c r="AF71" s="308">
        <v>236.253098323995</v>
      </c>
      <c r="AG71" s="307">
        <v>1721.1891256539948</v>
      </c>
      <c r="AH71" s="307">
        <v>9346.029386984801</v>
      </c>
      <c r="AI71" s="308" t="s">
        <v>51</v>
      </c>
      <c r="AJ71" s="308" t="s">
        <v>52</v>
      </c>
      <c r="AK71" s="308" t="s">
        <v>51</v>
      </c>
      <c r="AL71" s="308">
        <v>16</v>
      </c>
      <c r="AM71" s="308">
        <v>1</v>
      </c>
      <c r="AN71" s="307">
        <v>11067.218512638796</v>
      </c>
    </row>
    <row r="72" spans="1:40" ht="12.75">
      <c r="A72" s="296" t="s">
        <v>4</v>
      </c>
      <c r="B72" s="308">
        <v>627</v>
      </c>
      <c r="C72" s="308">
        <v>118</v>
      </c>
      <c r="D72" s="308">
        <v>164</v>
      </c>
      <c r="E72" s="308">
        <v>880.902935863575</v>
      </c>
      <c r="F72" s="308">
        <v>226</v>
      </c>
      <c r="G72" s="308">
        <v>15</v>
      </c>
      <c r="H72" s="308">
        <v>90</v>
      </c>
      <c r="I72" s="308">
        <v>65</v>
      </c>
      <c r="J72" s="308">
        <v>2941</v>
      </c>
      <c r="K72" s="308">
        <v>2192.88074506066</v>
      </c>
      <c r="L72" s="308">
        <v>10</v>
      </c>
      <c r="M72" s="308">
        <v>6</v>
      </c>
      <c r="N72" s="308">
        <v>3</v>
      </c>
      <c r="O72" s="308">
        <v>18</v>
      </c>
      <c r="P72" s="308">
        <v>1050</v>
      </c>
      <c r="Q72" s="308">
        <v>472</v>
      </c>
      <c r="R72" s="308">
        <v>24</v>
      </c>
      <c r="S72" s="308">
        <v>5</v>
      </c>
      <c r="T72" s="308" t="s">
        <v>51</v>
      </c>
      <c r="U72" s="308">
        <v>163</v>
      </c>
      <c r="V72" s="308">
        <v>166.194973410547</v>
      </c>
      <c r="W72" s="308">
        <v>90</v>
      </c>
      <c r="X72" s="308">
        <v>40</v>
      </c>
      <c r="Y72" s="308">
        <v>2912</v>
      </c>
      <c r="Z72" s="308">
        <v>2</v>
      </c>
      <c r="AA72" s="308">
        <v>2440</v>
      </c>
      <c r="AB72" s="308">
        <v>124</v>
      </c>
      <c r="AC72" s="308">
        <v>365</v>
      </c>
      <c r="AD72" s="308">
        <v>1</v>
      </c>
      <c r="AE72" s="308">
        <v>1269</v>
      </c>
      <c r="AF72" s="308">
        <v>7586.12703008151</v>
      </c>
      <c r="AG72" s="307">
        <v>24066.10568441629</v>
      </c>
      <c r="AH72" s="307">
        <v>3505.1805007919656</v>
      </c>
      <c r="AI72" s="308" t="s">
        <v>53</v>
      </c>
      <c r="AJ72" s="308">
        <v>3</v>
      </c>
      <c r="AK72" s="308" t="s">
        <v>51</v>
      </c>
      <c r="AL72" s="308">
        <v>120</v>
      </c>
      <c r="AM72" s="308">
        <v>4</v>
      </c>
      <c r="AN72" s="307">
        <v>27571.286185208253</v>
      </c>
    </row>
    <row r="73" spans="1:40" ht="12.75">
      <c r="A73" s="296" t="s">
        <v>76</v>
      </c>
      <c r="B73" s="308">
        <v>3</v>
      </c>
      <c r="C73" s="308" t="s">
        <v>52</v>
      </c>
      <c r="D73" s="308" t="s">
        <v>52</v>
      </c>
      <c r="E73" s="308">
        <v>12.6468013665</v>
      </c>
      <c r="F73" s="308" t="s">
        <v>52</v>
      </c>
      <c r="G73" s="308" t="s">
        <v>52</v>
      </c>
      <c r="H73" s="308" t="s">
        <v>52</v>
      </c>
      <c r="I73" s="308" t="s">
        <v>52</v>
      </c>
      <c r="J73" s="308" t="s">
        <v>52</v>
      </c>
      <c r="K73" s="308">
        <v>8</v>
      </c>
      <c r="L73" s="308" t="s">
        <v>52</v>
      </c>
      <c r="M73" s="308" t="s">
        <v>52</v>
      </c>
      <c r="N73" s="308" t="s">
        <v>52</v>
      </c>
      <c r="O73" s="308" t="s">
        <v>52</v>
      </c>
      <c r="P73" s="308" t="s">
        <v>52</v>
      </c>
      <c r="Q73" s="308" t="s">
        <v>52</v>
      </c>
      <c r="R73" s="308" t="s">
        <v>52</v>
      </c>
      <c r="S73" s="308" t="s">
        <v>52</v>
      </c>
      <c r="T73" s="308" t="s">
        <v>51</v>
      </c>
      <c r="U73" s="308" t="s">
        <v>52</v>
      </c>
      <c r="V73" s="308" t="s">
        <v>52</v>
      </c>
      <c r="W73" s="308" t="s">
        <v>52</v>
      </c>
      <c r="X73" s="308">
        <v>0</v>
      </c>
      <c r="Y73" s="308" t="s">
        <v>52</v>
      </c>
      <c r="Z73" s="308">
        <v>1</v>
      </c>
      <c r="AA73" s="308" t="s">
        <v>52</v>
      </c>
      <c r="AB73" s="308" t="s">
        <v>52</v>
      </c>
      <c r="AC73" s="308" t="s">
        <v>52</v>
      </c>
      <c r="AD73" s="308" t="s">
        <v>52</v>
      </c>
      <c r="AE73" s="308">
        <v>133</v>
      </c>
      <c r="AF73" s="308">
        <v>93.0997378988626</v>
      </c>
      <c r="AG73" s="307">
        <v>250.7465392653626</v>
      </c>
      <c r="AH73" s="307">
        <v>90.60782529572337</v>
      </c>
      <c r="AI73" s="308" t="s">
        <v>51</v>
      </c>
      <c r="AJ73" s="308" t="s">
        <v>52</v>
      </c>
      <c r="AK73" s="308" t="s">
        <v>51</v>
      </c>
      <c r="AL73" s="308" t="s">
        <v>52</v>
      </c>
      <c r="AM73" s="308" t="s">
        <v>52</v>
      </c>
      <c r="AN73" s="307">
        <v>341.35436456108596</v>
      </c>
    </row>
    <row r="74" spans="1:40" ht="12.75">
      <c r="A74" s="296" t="s">
        <v>77</v>
      </c>
      <c r="B74" s="308">
        <v>820</v>
      </c>
      <c r="C74" s="308" t="s">
        <v>52</v>
      </c>
      <c r="D74" s="308" t="s">
        <v>52</v>
      </c>
      <c r="E74" s="308">
        <v>42.2198533584582</v>
      </c>
      <c r="F74" s="308" t="s">
        <v>52</v>
      </c>
      <c r="G74" s="308" t="s">
        <v>52</v>
      </c>
      <c r="H74" s="308" t="s">
        <v>52</v>
      </c>
      <c r="I74" s="308" t="s">
        <v>52</v>
      </c>
      <c r="J74" s="308">
        <v>10</v>
      </c>
      <c r="K74" s="308">
        <v>3</v>
      </c>
      <c r="L74" s="308" t="s">
        <v>52</v>
      </c>
      <c r="M74" s="308" t="s">
        <v>52</v>
      </c>
      <c r="N74" s="308" t="s">
        <v>52</v>
      </c>
      <c r="O74" s="308">
        <v>1</v>
      </c>
      <c r="P74" s="308" t="s">
        <v>52</v>
      </c>
      <c r="Q74" s="308">
        <v>17</v>
      </c>
      <c r="R74" s="308" t="s">
        <v>52</v>
      </c>
      <c r="S74" s="308" t="s">
        <v>52</v>
      </c>
      <c r="T74" s="308" t="s">
        <v>51</v>
      </c>
      <c r="U74" s="308">
        <v>1</v>
      </c>
      <c r="V74" s="308">
        <v>69</v>
      </c>
      <c r="W74" s="308" t="s">
        <v>52</v>
      </c>
      <c r="X74" s="308">
        <v>0</v>
      </c>
      <c r="Y74" s="308" t="s">
        <v>52</v>
      </c>
      <c r="Z74" s="308" t="s">
        <v>52</v>
      </c>
      <c r="AA74" s="308">
        <v>2</v>
      </c>
      <c r="AB74" s="308" t="s">
        <v>52</v>
      </c>
      <c r="AC74" s="308" t="s">
        <v>52</v>
      </c>
      <c r="AD74" s="308" t="s">
        <v>52</v>
      </c>
      <c r="AE74" s="308">
        <v>1501</v>
      </c>
      <c r="AF74" s="308">
        <v>34.0364633178637</v>
      </c>
      <c r="AG74" s="307">
        <v>2500.256316676322</v>
      </c>
      <c r="AH74" s="307">
        <v>426.19236342803225</v>
      </c>
      <c r="AI74" s="308" t="s">
        <v>51</v>
      </c>
      <c r="AJ74" s="308" t="s">
        <v>52</v>
      </c>
      <c r="AK74" s="308" t="s">
        <v>51</v>
      </c>
      <c r="AL74" s="308" t="s">
        <v>52</v>
      </c>
      <c r="AM74" s="308" t="s">
        <v>52</v>
      </c>
      <c r="AN74" s="307">
        <v>2926.4486801043545</v>
      </c>
    </row>
    <row r="75" spans="1:40" ht="12.75">
      <c r="A75" s="296" t="s">
        <v>78</v>
      </c>
      <c r="B75" s="308">
        <v>17</v>
      </c>
      <c r="C75" s="308">
        <v>1161</v>
      </c>
      <c r="D75" s="308">
        <v>233</v>
      </c>
      <c r="E75" s="308">
        <v>694.439175101533</v>
      </c>
      <c r="F75" s="308">
        <v>2</v>
      </c>
      <c r="G75" s="308">
        <v>123</v>
      </c>
      <c r="H75" s="308">
        <v>186</v>
      </c>
      <c r="I75" s="308">
        <v>75</v>
      </c>
      <c r="J75" s="308">
        <v>2322</v>
      </c>
      <c r="K75" s="308">
        <v>10552.4547099401</v>
      </c>
      <c r="L75" s="308">
        <v>625</v>
      </c>
      <c r="M75" s="308">
        <v>32</v>
      </c>
      <c r="N75" s="308">
        <v>9</v>
      </c>
      <c r="O75" s="308">
        <v>25</v>
      </c>
      <c r="P75" s="308">
        <v>803</v>
      </c>
      <c r="Q75" s="308">
        <v>110</v>
      </c>
      <c r="R75" s="308">
        <v>16</v>
      </c>
      <c r="S75" s="308">
        <v>18</v>
      </c>
      <c r="T75" s="308" t="s">
        <v>51</v>
      </c>
      <c r="U75" s="308">
        <v>737</v>
      </c>
      <c r="V75" s="308">
        <v>26.6459054209919</v>
      </c>
      <c r="W75" s="308">
        <v>97</v>
      </c>
      <c r="X75" s="308">
        <v>104</v>
      </c>
      <c r="Y75" s="308">
        <v>43</v>
      </c>
      <c r="Z75" s="308">
        <v>14</v>
      </c>
      <c r="AA75" s="308">
        <v>890</v>
      </c>
      <c r="AB75" s="308">
        <v>108</v>
      </c>
      <c r="AC75" s="308">
        <v>283</v>
      </c>
      <c r="AD75" s="308">
        <v>1179</v>
      </c>
      <c r="AE75" s="308">
        <v>1251</v>
      </c>
      <c r="AF75" s="308">
        <v>3208.43720393392</v>
      </c>
      <c r="AG75" s="307">
        <v>24944.976994396548</v>
      </c>
      <c r="AH75" s="307">
        <v>1099.0393623833113</v>
      </c>
      <c r="AI75" s="308" t="s">
        <v>51</v>
      </c>
      <c r="AJ75" s="308">
        <v>5</v>
      </c>
      <c r="AK75" s="308" t="s">
        <v>51</v>
      </c>
      <c r="AL75" s="308">
        <v>290</v>
      </c>
      <c r="AM75" s="308">
        <v>7</v>
      </c>
      <c r="AN75" s="307">
        <v>26044.01635677986</v>
      </c>
    </row>
    <row r="76" spans="1:40" ht="12.75">
      <c r="A76" s="296" t="s">
        <v>79</v>
      </c>
      <c r="B76" s="308">
        <v>4</v>
      </c>
      <c r="C76" s="308">
        <v>10</v>
      </c>
      <c r="D76" s="308">
        <v>110</v>
      </c>
      <c r="E76" s="308">
        <v>261.996575943097</v>
      </c>
      <c r="F76" s="308" t="s">
        <v>52</v>
      </c>
      <c r="G76" s="308" t="s">
        <v>52</v>
      </c>
      <c r="H76" s="308">
        <v>2</v>
      </c>
      <c r="I76" s="308" t="s">
        <v>52</v>
      </c>
      <c r="J76" s="308">
        <v>1127</v>
      </c>
      <c r="K76" s="308">
        <v>109</v>
      </c>
      <c r="L76" s="308" t="s">
        <v>52</v>
      </c>
      <c r="M76" s="308" t="s">
        <v>52</v>
      </c>
      <c r="N76" s="308" t="s">
        <v>52</v>
      </c>
      <c r="O76" s="308" t="s">
        <v>52</v>
      </c>
      <c r="P76" s="308">
        <v>46</v>
      </c>
      <c r="Q76" s="308" t="s">
        <v>52</v>
      </c>
      <c r="R76" s="308" t="s">
        <v>52</v>
      </c>
      <c r="S76" s="308">
        <v>1</v>
      </c>
      <c r="T76" s="308" t="s">
        <v>51</v>
      </c>
      <c r="U76" s="308">
        <v>6</v>
      </c>
      <c r="V76" s="308" t="s">
        <v>52</v>
      </c>
      <c r="W76" s="308">
        <v>1</v>
      </c>
      <c r="X76" s="308">
        <v>0</v>
      </c>
      <c r="Y76" s="308" t="s">
        <v>52</v>
      </c>
      <c r="Z76" s="308" t="s">
        <v>52</v>
      </c>
      <c r="AA76" s="308">
        <v>4</v>
      </c>
      <c r="AB76" s="308">
        <v>7</v>
      </c>
      <c r="AC76" s="308">
        <v>70</v>
      </c>
      <c r="AD76" s="308" t="s">
        <v>52</v>
      </c>
      <c r="AE76" s="308">
        <v>31</v>
      </c>
      <c r="AF76" s="308">
        <v>514.551239570058</v>
      </c>
      <c r="AG76" s="307">
        <v>2304.547815513155</v>
      </c>
      <c r="AH76" s="307">
        <v>703.0496073871869</v>
      </c>
      <c r="AI76" s="308" t="s">
        <v>51</v>
      </c>
      <c r="AJ76" s="308" t="s">
        <v>52</v>
      </c>
      <c r="AK76" s="308" t="s">
        <v>51</v>
      </c>
      <c r="AL76" s="308">
        <v>2</v>
      </c>
      <c r="AM76" s="308" t="s">
        <v>52</v>
      </c>
      <c r="AN76" s="307">
        <v>3007.597422900342</v>
      </c>
    </row>
    <row r="77" spans="1:40" ht="12.75">
      <c r="A77" s="296" t="s">
        <v>80</v>
      </c>
      <c r="B77" s="308">
        <v>1</v>
      </c>
      <c r="C77" s="308">
        <v>7</v>
      </c>
      <c r="D77" s="308">
        <v>224</v>
      </c>
      <c r="E77" s="308">
        <v>426.742802272159</v>
      </c>
      <c r="F77" s="308" t="s">
        <v>52</v>
      </c>
      <c r="G77" s="308" t="s">
        <v>52</v>
      </c>
      <c r="H77" s="308">
        <v>27</v>
      </c>
      <c r="I77" s="308">
        <v>1</v>
      </c>
      <c r="J77" s="308">
        <v>300</v>
      </c>
      <c r="K77" s="308">
        <v>23</v>
      </c>
      <c r="L77" s="308">
        <v>5</v>
      </c>
      <c r="M77" s="308" t="s">
        <v>52</v>
      </c>
      <c r="N77" s="308" t="s">
        <v>52</v>
      </c>
      <c r="O77" s="308">
        <v>3</v>
      </c>
      <c r="P77" s="308">
        <v>53</v>
      </c>
      <c r="Q77" s="308">
        <v>1</v>
      </c>
      <c r="R77" s="308">
        <v>3</v>
      </c>
      <c r="S77" s="308" t="s">
        <v>52</v>
      </c>
      <c r="T77" s="308" t="s">
        <v>51</v>
      </c>
      <c r="U77" s="308">
        <v>8</v>
      </c>
      <c r="V77" s="308">
        <v>5</v>
      </c>
      <c r="W77" s="308">
        <v>76</v>
      </c>
      <c r="X77" s="308">
        <v>0</v>
      </c>
      <c r="Y77" s="308" t="s">
        <v>52</v>
      </c>
      <c r="Z77" s="308">
        <v>1</v>
      </c>
      <c r="AA77" s="308">
        <v>6</v>
      </c>
      <c r="AB77" s="308">
        <v>87</v>
      </c>
      <c r="AC77" s="308">
        <v>30</v>
      </c>
      <c r="AD77" s="308">
        <v>7</v>
      </c>
      <c r="AE77" s="308">
        <v>40</v>
      </c>
      <c r="AF77" s="308">
        <v>87.0933031957102</v>
      </c>
      <c r="AG77" s="307">
        <v>1421.8361054678692</v>
      </c>
      <c r="AH77" s="307">
        <v>333.9066154416473</v>
      </c>
      <c r="AI77" s="308" t="s">
        <v>51</v>
      </c>
      <c r="AJ77" s="308" t="s">
        <v>52</v>
      </c>
      <c r="AK77" s="308" t="s">
        <v>51</v>
      </c>
      <c r="AL77" s="308">
        <v>74</v>
      </c>
      <c r="AM77" s="308" t="s">
        <v>52</v>
      </c>
      <c r="AN77" s="307">
        <v>1755.7427209095165</v>
      </c>
    </row>
    <row r="78" spans="1:40" ht="12.75">
      <c r="A78" s="296" t="s">
        <v>81</v>
      </c>
      <c r="B78" s="308">
        <v>311</v>
      </c>
      <c r="C78" s="308">
        <v>1</v>
      </c>
      <c r="D78" s="308">
        <v>11</v>
      </c>
      <c r="E78" s="308">
        <v>88.8993727462704</v>
      </c>
      <c r="F78" s="308" t="s">
        <v>52</v>
      </c>
      <c r="G78" s="308">
        <v>4</v>
      </c>
      <c r="H78" s="308">
        <v>3</v>
      </c>
      <c r="I78" s="308">
        <v>1</v>
      </c>
      <c r="J78" s="308">
        <v>512</v>
      </c>
      <c r="K78" s="308">
        <v>14</v>
      </c>
      <c r="L78" s="308" t="s">
        <v>52</v>
      </c>
      <c r="M78" s="308">
        <v>3</v>
      </c>
      <c r="N78" s="308" t="s">
        <v>52</v>
      </c>
      <c r="O78" s="308" t="s">
        <v>52</v>
      </c>
      <c r="P78" s="308">
        <v>4</v>
      </c>
      <c r="Q78" s="308">
        <v>277</v>
      </c>
      <c r="R78" s="308">
        <v>86</v>
      </c>
      <c r="S78" s="308">
        <v>1</v>
      </c>
      <c r="T78" s="308" t="s">
        <v>51</v>
      </c>
      <c r="U78" s="308">
        <v>1</v>
      </c>
      <c r="V78" s="308">
        <v>106.389401231491</v>
      </c>
      <c r="W78" s="308">
        <v>1</v>
      </c>
      <c r="X78" s="308">
        <v>1</v>
      </c>
      <c r="Y78" s="308" t="s">
        <v>52</v>
      </c>
      <c r="Z78" s="308" t="s">
        <v>52</v>
      </c>
      <c r="AA78" s="308">
        <v>1</v>
      </c>
      <c r="AB78" s="308">
        <v>3</v>
      </c>
      <c r="AC78" s="308">
        <v>8</v>
      </c>
      <c r="AD78" s="308" t="s">
        <v>52</v>
      </c>
      <c r="AE78" s="308">
        <v>36</v>
      </c>
      <c r="AF78" s="308">
        <v>369.395734243874</v>
      </c>
      <c r="AG78" s="307">
        <v>1843.6845082216355</v>
      </c>
      <c r="AH78" s="307">
        <v>2647.762005863917</v>
      </c>
      <c r="AI78" s="308" t="s">
        <v>51</v>
      </c>
      <c r="AJ78" s="308" t="s">
        <v>52</v>
      </c>
      <c r="AK78" s="308" t="s">
        <v>51</v>
      </c>
      <c r="AL78" s="308">
        <v>46</v>
      </c>
      <c r="AM78" s="308" t="s">
        <v>52</v>
      </c>
      <c r="AN78" s="307">
        <v>4491.446514085552</v>
      </c>
    </row>
    <row r="79" spans="1:40" ht="12.75">
      <c r="A79" s="296" t="s">
        <v>82</v>
      </c>
      <c r="B79" s="308">
        <v>12</v>
      </c>
      <c r="C79" s="308">
        <v>53</v>
      </c>
      <c r="D79" s="308">
        <v>1319</v>
      </c>
      <c r="E79" s="308">
        <v>787.648017006041</v>
      </c>
      <c r="F79" s="308" t="s">
        <v>52</v>
      </c>
      <c r="G79" s="308">
        <v>11</v>
      </c>
      <c r="H79" s="308">
        <v>139</v>
      </c>
      <c r="I79" s="308">
        <v>178</v>
      </c>
      <c r="J79" s="308">
        <v>5655</v>
      </c>
      <c r="K79" s="308">
        <v>5458</v>
      </c>
      <c r="L79" s="308">
        <v>10</v>
      </c>
      <c r="M79" s="308">
        <v>9</v>
      </c>
      <c r="N79" s="308">
        <v>1</v>
      </c>
      <c r="O79" s="308">
        <v>10</v>
      </c>
      <c r="P79" s="308">
        <v>1915</v>
      </c>
      <c r="Q79" s="308">
        <v>20</v>
      </c>
      <c r="R79" s="308">
        <v>27</v>
      </c>
      <c r="S79" s="308">
        <v>36</v>
      </c>
      <c r="T79" s="308" t="s">
        <v>51</v>
      </c>
      <c r="U79" s="308">
        <v>185</v>
      </c>
      <c r="V79" s="308">
        <v>4.45454545454545</v>
      </c>
      <c r="W79" s="308">
        <v>80</v>
      </c>
      <c r="X79" s="308">
        <v>57</v>
      </c>
      <c r="Y79" s="308">
        <v>3</v>
      </c>
      <c r="Z79" s="308">
        <v>3</v>
      </c>
      <c r="AA79" s="308">
        <v>88</v>
      </c>
      <c r="AB79" s="308">
        <v>233</v>
      </c>
      <c r="AC79" s="308">
        <v>425</v>
      </c>
      <c r="AD79" s="308" t="s">
        <v>52</v>
      </c>
      <c r="AE79" s="308">
        <v>530</v>
      </c>
      <c r="AF79" s="308">
        <v>1893.02800394354</v>
      </c>
      <c r="AG79" s="307">
        <v>19142.130566404125</v>
      </c>
      <c r="AH79" s="307">
        <v>1174.545883463081</v>
      </c>
      <c r="AI79" s="308" t="s">
        <v>51</v>
      </c>
      <c r="AJ79" s="308" t="s">
        <v>52</v>
      </c>
      <c r="AK79" s="308" t="s">
        <v>51</v>
      </c>
      <c r="AL79" s="308">
        <v>288</v>
      </c>
      <c r="AM79" s="308" t="s">
        <v>52</v>
      </c>
      <c r="AN79" s="307">
        <v>20316.676449867206</v>
      </c>
    </row>
    <row r="80" spans="1:40" ht="12.75">
      <c r="A80" s="300" t="s">
        <v>83</v>
      </c>
      <c r="B80" s="308" t="s">
        <v>52</v>
      </c>
      <c r="C80" s="308">
        <v>2</v>
      </c>
      <c r="D80" s="308">
        <v>5</v>
      </c>
      <c r="E80" s="308">
        <v>9.6468013665</v>
      </c>
      <c r="F80" s="308" t="s">
        <v>52</v>
      </c>
      <c r="G80" s="308">
        <v>1</v>
      </c>
      <c r="H80" s="308">
        <v>1</v>
      </c>
      <c r="I80" s="308">
        <v>1</v>
      </c>
      <c r="J80" s="308">
        <v>187</v>
      </c>
      <c r="K80" s="308">
        <v>5</v>
      </c>
      <c r="L80" s="308" t="s">
        <v>52</v>
      </c>
      <c r="M80" s="308" t="s">
        <v>52</v>
      </c>
      <c r="N80" s="308" t="s">
        <v>52</v>
      </c>
      <c r="O80" s="308" t="s">
        <v>52</v>
      </c>
      <c r="P80" s="308">
        <v>40</v>
      </c>
      <c r="Q80" s="308" t="s">
        <v>52</v>
      </c>
      <c r="R80" s="308" t="s">
        <v>52</v>
      </c>
      <c r="S80" s="308">
        <v>1</v>
      </c>
      <c r="T80" s="308" t="s">
        <v>51</v>
      </c>
      <c r="U80" s="308">
        <v>8</v>
      </c>
      <c r="V80" s="308" t="s">
        <v>52</v>
      </c>
      <c r="W80" s="308" t="s">
        <v>52</v>
      </c>
      <c r="X80" s="308">
        <v>0</v>
      </c>
      <c r="Y80" s="308">
        <v>3844</v>
      </c>
      <c r="Z80" s="308" t="s">
        <v>52</v>
      </c>
      <c r="AA80" s="308">
        <v>144</v>
      </c>
      <c r="AB80" s="308" t="s">
        <v>52</v>
      </c>
      <c r="AC80" s="308">
        <v>6</v>
      </c>
      <c r="AD80" s="308" t="s">
        <v>52</v>
      </c>
      <c r="AE80" s="308">
        <v>2</v>
      </c>
      <c r="AF80" s="308">
        <v>43.0461153725924</v>
      </c>
      <c r="AG80" s="307">
        <v>4299.692916739093</v>
      </c>
      <c r="AH80" s="307">
        <v>157.72473292218515</v>
      </c>
      <c r="AI80" s="308" t="s">
        <v>51</v>
      </c>
      <c r="AJ80" s="308" t="s">
        <v>52</v>
      </c>
      <c r="AK80" s="308" t="s">
        <v>51</v>
      </c>
      <c r="AL80" s="308">
        <v>61</v>
      </c>
      <c r="AM80" s="308" t="s">
        <v>52</v>
      </c>
      <c r="AN80" s="307">
        <v>4457.417649661278</v>
      </c>
    </row>
    <row r="81" spans="1:40" ht="12.75">
      <c r="A81" s="296" t="s">
        <v>247</v>
      </c>
      <c r="B81" s="308">
        <v>4</v>
      </c>
      <c r="C81" s="308" t="s">
        <v>52</v>
      </c>
      <c r="D81" s="308">
        <v>1</v>
      </c>
      <c r="E81" s="308">
        <v>43.361228083118</v>
      </c>
      <c r="F81" s="308" t="s">
        <v>52</v>
      </c>
      <c r="G81" s="308" t="s">
        <v>52</v>
      </c>
      <c r="H81" s="308" t="s">
        <v>52</v>
      </c>
      <c r="I81" s="308" t="s">
        <v>52</v>
      </c>
      <c r="J81" s="308" t="s">
        <v>52</v>
      </c>
      <c r="K81" s="308" t="s">
        <v>52</v>
      </c>
      <c r="L81" s="308" t="s">
        <v>52</v>
      </c>
      <c r="M81" s="308" t="s">
        <v>52</v>
      </c>
      <c r="N81" s="308" t="s">
        <v>52</v>
      </c>
      <c r="O81" s="308">
        <v>1</v>
      </c>
      <c r="P81" s="308" t="s">
        <v>52</v>
      </c>
      <c r="Q81" s="308" t="s">
        <v>52</v>
      </c>
      <c r="R81" s="308" t="s">
        <v>52</v>
      </c>
      <c r="S81" s="308" t="s">
        <v>52</v>
      </c>
      <c r="T81" s="308" t="s">
        <v>51</v>
      </c>
      <c r="U81" s="308" t="s">
        <v>52</v>
      </c>
      <c r="V81" s="308" t="s">
        <v>52</v>
      </c>
      <c r="W81" s="308" t="s">
        <v>52</v>
      </c>
      <c r="X81" s="308">
        <v>0</v>
      </c>
      <c r="Y81" s="308" t="s">
        <v>52</v>
      </c>
      <c r="Z81" s="308" t="s">
        <v>52</v>
      </c>
      <c r="AA81" s="308" t="s">
        <v>52</v>
      </c>
      <c r="AB81" s="308" t="s">
        <v>52</v>
      </c>
      <c r="AC81" s="308" t="s">
        <v>52</v>
      </c>
      <c r="AD81" s="308" t="s">
        <v>52</v>
      </c>
      <c r="AE81" s="308">
        <v>141</v>
      </c>
      <c r="AF81" s="308">
        <v>161.17266453459</v>
      </c>
      <c r="AG81" s="307">
        <v>351.53389261770803</v>
      </c>
      <c r="AH81" s="307">
        <v>8.389613453307721</v>
      </c>
      <c r="AI81" s="308" t="s">
        <v>51</v>
      </c>
      <c r="AJ81" s="308" t="s">
        <v>52</v>
      </c>
      <c r="AK81" s="308" t="s">
        <v>51</v>
      </c>
      <c r="AL81" s="308" t="s">
        <v>52</v>
      </c>
      <c r="AM81" s="308" t="s">
        <v>52</v>
      </c>
      <c r="AN81" s="307">
        <v>359.92350607101577</v>
      </c>
    </row>
    <row r="82" spans="1:40" ht="12.75">
      <c r="A82" s="296" t="s">
        <v>84</v>
      </c>
      <c r="B82" s="308" t="s">
        <v>52</v>
      </c>
      <c r="C82" s="308" t="s">
        <v>52</v>
      </c>
      <c r="D82" s="308">
        <v>13</v>
      </c>
      <c r="E82" s="308">
        <v>15.862401822</v>
      </c>
      <c r="F82" s="308" t="s">
        <v>52</v>
      </c>
      <c r="G82" s="308" t="s">
        <v>52</v>
      </c>
      <c r="H82" s="308">
        <v>1</v>
      </c>
      <c r="I82" s="308" t="s">
        <v>52</v>
      </c>
      <c r="J82" s="308">
        <v>588</v>
      </c>
      <c r="K82" s="308">
        <v>2</v>
      </c>
      <c r="L82" s="308">
        <v>1</v>
      </c>
      <c r="M82" s="308" t="s">
        <v>52</v>
      </c>
      <c r="N82" s="308" t="s">
        <v>52</v>
      </c>
      <c r="O82" s="308" t="s">
        <v>52</v>
      </c>
      <c r="P82" s="308">
        <v>3</v>
      </c>
      <c r="Q82" s="308">
        <v>1</v>
      </c>
      <c r="R82" s="308" t="s">
        <v>52</v>
      </c>
      <c r="S82" s="308" t="s">
        <v>52</v>
      </c>
      <c r="T82" s="308" t="s">
        <v>51</v>
      </c>
      <c r="U82" s="308" t="s">
        <v>52</v>
      </c>
      <c r="V82" s="308">
        <v>11</v>
      </c>
      <c r="W82" s="308" t="s">
        <v>52</v>
      </c>
      <c r="X82" s="308">
        <v>0</v>
      </c>
      <c r="Y82" s="308">
        <v>2</v>
      </c>
      <c r="Z82" s="308" t="s">
        <v>52</v>
      </c>
      <c r="AA82" s="308" t="s">
        <v>52</v>
      </c>
      <c r="AB82" s="308" t="s">
        <v>52</v>
      </c>
      <c r="AC82" s="308">
        <v>4</v>
      </c>
      <c r="AD82" s="308" t="s">
        <v>52</v>
      </c>
      <c r="AE82" s="308">
        <v>10</v>
      </c>
      <c r="AF82" s="308">
        <v>47.050405174694</v>
      </c>
      <c r="AG82" s="307">
        <v>698.912806996694</v>
      </c>
      <c r="AH82" s="307">
        <v>273.50139857783165</v>
      </c>
      <c r="AI82" s="308" t="s">
        <v>51</v>
      </c>
      <c r="AJ82" s="308" t="s">
        <v>52</v>
      </c>
      <c r="AK82" s="308" t="s">
        <v>51</v>
      </c>
      <c r="AL82" s="308">
        <v>12</v>
      </c>
      <c r="AM82" s="308" t="s">
        <v>52</v>
      </c>
      <c r="AN82" s="307">
        <v>972.4142055745257</v>
      </c>
    </row>
    <row r="83" spans="1:40" ht="12.75">
      <c r="A83" s="296" t="s">
        <v>85</v>
      </c>
      <c r="B83" s="308" t="s">
        <v>52</v>
      </c>
      <c r="C83" s="308" t="s">
        <v>52</v>
      </c>
      <c r="D83" s="308">
        <v>17</v>
      </c>
      <c r="E83" s="308">
        <v>78.7186796195762</v>
      </c>
      <c r="F83" s="308">
        <v>1</v>
      </c>
      <c r="G83" s="308">
        <v>5</v>
      </c>
      <c r="H83" s="308" t="s">
        <v>52</v>
      </c>
      <c r="I83" s="308" t="s">
        <v>52</v>
      </c>
      <c r="J83" s="308">
        <v>465</v>
      </c>
      <c r="K83" s="308">
        <v>15</v>
      </c>
      <c r="L83" s="308">
        <v>3</v>
      </c>
      <c r="M83" s="308" t="s">
        <v>52</v>
      </c>
      <c r="N83" s="308" t="s">
        <v>52</v>
      </c>
      <c r="O83" s="308" t="s">
        <v>52</v>
      </c>
      <c r="P83" s="308">
        <v>13</v>
      </c>
      <c r="Q83" s="308">
        <v>1</v>
      </c>
      <c r="R83" s="308" t="s">
        <v>52</v>
      </c>
      <c r="S83" s="308" t="s">
        <v>52</v>
      </c>
      <c r="T83" s="308" t="s">
        <v>51</v>
      </c>
      <c r="U83" s="308" t="s">
        <v>52</v>
      </c>
      <c r="V83" s="308">
        <v>1</v>
      </c>
      <c r="W83" s="308">
        <v>6</v>
      </c>
      <c r="X83" s="308">
        <v>0</v>
      </c>
      <c r="Y83" s="308" t="s">
        <v>52</v>
      </c>
      <c r="Z83" s="308">
        <v>1</v>
      </c>
      <c r="AA83" s="308">
        <v>2</v>
      </c>
      <c r="AB83" s="308">
        <v>1</v>
      </c>
      <c r="AC83" s="308">
        <v>13</v>
      </c>
      <c r="AD83" s="308">
        <v>3</v>
      </c>
      <c r="AE83" s="308">
        <v>5</v>
      </c>
      <c r="AF83" s="308">
        <v>127.136201216726</v>
      </c>
      <c r="AG83" s="307">
        <v>757.8548808363022</v>
      </c>
      <c r="AH83" s="307">
        <v>2636.0165470292854</v>
      </c>
      <c r="AI83" s="308" t="s">
        <v>51</v>
      </c>
      <c r="AJ83" s="308" t="s">
        <v>52</v>
      </c>
      <c r="AK83" s="308" t="s">
        <v>51</v>
      </c>
      <c r="AL83" s="308">
        <v>160</v>
      </c>
      <c r="AM83" s="308" t="s">
        <v>52</v>
      </c>
      <c r="AN83" s="307">
        <v>3393.8714278655875</v>
      </c>
    </row>
    <row r="84" spans="1:40" ht="12.75">
      <c r="A84" s="296" t="s">
        <v>7</v>
      </c>
      <c r="B84" s="308">
        <v>57596</v>
      </c>
      <c r="C84" s="308">
        <v>1436</v>
      </c>
      <c r="D84" s="308">
        <v>1080</v>
      </c>
      <c r="E84" s="308">
        <v>36275.1150669497</v>
      </c>
      <c r="F84" s="308">
        <v>54</v>
      </c>
      <c r="G84" s="308">
        <v>113</v>
      </c>
      <c r="H84" s="308">
        <v>1789</v>
      </c>
      <c r="I84" s="308">
        <v>1859</v>
      </c>
      <c r="J84" s="308">
        <v>20852</v>
      </c>
      <c r="K84" s="308">
        <v>25479</v>
      </c>
      <c r="L84" s="308">
        <v>34</v>
      </c>
      <c r="M84" s="308">
        <v>236</v>
      </c>
      <c r="N84" s="308">
        <v>28</v>
      </c>
      <c r="O84" s="308">
        <v>1075</v>
      </c>
      <c r="P84" s="308">
        <v>2985</v>
      </c>
      <c r="Q84" s="308">
        <v>77916</v>
      </c>
      <c r="R84" s="308">
        <v>30552</v>
      </c>
      <c r="S84" s="308">
        <v>22</v>
      </c>
      <c r="T84" s="308" t="s">
        <v>51</v>
      </c>
      <c r="U84" s="308">
        <v>3423</v>
      </c>
      <c r="V84" s="308">
        <v>13767.178492398</v>
      </c>
      <c r="W84" s="308">
        <v>752</v>
      </c>
      <c r="X84" s="308">
        <v>191</v>
      </c>
      <c r="Y84" s="308">
        <v>102</v>
      </c>
      <c r="Z84" s="308">
        <v>25</v>
      </c>
      <c r="AA84" s="308">
        <v>689</v>
      </c>
      <c r="AB84" s="308">
        <v>2087</v>
      </c>
      <c r="AC84" s="308">
        <v>830</v>
      </c>
      <c r="AD84" s="308">
        <v>154</v>
      </c>
      <c r="AE84" s="308">
        <v>45356</v>
      </c>
      <c r="AF84" s="308">
        <v>110246.106831462</v>
      </c>
      <c r="AG84" s="307">
        <v>437003.4003908097</v>
      </c>
      <c r="AH84" s="307">
        <v>73838.6659252519</v>
      </c>
      <c r="AI84" s="308" t="s">
        <v>51</v>
      </c>
      <c r="AJ84" s="308">
        <v>94</v>
      </c>
      <c r="AK84" s="308" t="s">
        <v>51</v>
      </c>
      <c r="AL84" s="308">
        <v>9187</v>
      </c>
      <c r="AM84" s="308">
        <v>6</v>
      </c>
      <c r="AN84" s="307">
        <v>510842.0663160616</v>
      </c>
    </row>
    <row r="85" spans="1:40" ht="12.75">
      <c r="A85" s="296" t="s">
        <v>86</v>
      </c>
      <c r="B85" s="308">
        <v>740</v>
      </c>
      <c r="C85" s="308">
        <v>115</v>
      </c>
      <c r="D85" s="308">
        <v>143</v>
      </c>
      <c r="E85" s="308">
        <v>1689.40853217857</v>
      </c>
      <c r="F85" s="308">
        <v>711</v>
      </c>
      <c r="G85" s="308">
        <v>40</v>
      </c>
      <c r="H85" s="308">
        <v>31</v>
      </c>
      <c r="I85" s="308">
        <v>24</v>
      </c>
      <c r="J85" s="308">
        <v>2281</v>
      </c>
      <c r="K85" s="308">
        <v>1356</v>
      </c>
      <c r="L85" s="308">
        <v>7</v>
      </c>
      <c r="M85" s="308">
        <v>5</v>
      </c>
      <c r="N85" s="308">
        <v>3</v>
      </c>
      <c r="O85" s="308">
        <v>6</v>
      </c>
      <c r="P85" s="308">
        <v>524</v>
      </c>
      <c r="Q85" s="308">
        <v>88</v>
      </c>
      <c r="R85" s="308">
        <v>14</v>
      </c>
      <c r="S85" s="308">
        <v>1</v>
      </c>
      <c r="T85" s="308" t="s">
        <v>51</v>
      </c>
      <c r="U85" s="308">
        <v>138</v>
      </c>
      <c r="V85" s="308">
        <v>38.2058134455784</v>
      </c>
      <c r="W85" s="308">
        <v>45</v>
      </c>
      <c r="X85" s="308">
        <v>13</v>
      </c>
      <c r="Y85" s="308">
        <v>22</v>
      </c>
      <c r="Z85" s="308">
        <v>1</v>
      </c>
      <c r="AA85" s="308">
        <v>5676</v>
      </c>
      <c r="AB85" s="308">
        <v>101</v>
      </c>
      <c r="AC85" s="308">
        <v>251</v>
      </c>
      <c r="AD85" s="308" t="s">
        <v>52</v>
      </c>
      <c r="AE85" s="308">
        <v>556</v>
      </c>
      <c r="AF85" s="308">
        <v>6669.14466540024</v>
      </c>
      <c r="AG85" s="307">
        <v>21288.759011024387</v>
      </c>
      <c r="AH85" s="307">
        <v>2016.863074175176</v>
      </c>
      <c r="AI85" s="308" t="s">
        <v>51</v>
      </c>
      <c r="AJ85" s="308">
        <v>3</v>
      </c>
      <c r="AK85" s="308" t="s">
        <v>51</v>
      </c>
      <c r="AL85" s="308">
        <v>155</v>
      </c>
      <c r="AM85" s="308">
        <v>2</v>
      </c>
      <c r="AN85" s="307">
        <v>23305.622085199564</v>
      </c>
    </row>
    <row r="86" spans="1:40" ht="12.75">
      <c r="A86" s="296" t="s">
        <v>87</v>
      </c>
      <c r="B86" s="308" t="s">
        <v>52</v>
      </c>
      <c r="C86" s="308" t="s">
        <v>52</v>
      </c>
      <c r="D86" s="308">
        <v>2</v>
      </c>
      <c r="E86" s="308">
        <v>16.0709255404791</v>
      </c>
      <c r="F86" s="308" t="s">
        <v>52</v>
      </c>
      <c r="G86" s="308" t="s">
        <v>52</v>
      </c>
      <c r="H86" s="308" t="s">
        <v>52</v>
      </c>
      <c r="I86" s="308" t="s">
        <v>52</v>
      </c>
      <c r="J86" s="308">
        <v>1319</v>
      </c>
      <c r="K86" s="308">
        <v>2</v>
      </c>
      <c r="L86" s="308" t="s">
        <v>52</v>
      </c>
      <c r="M86" s="308" t="s">
        <v>52</v>
      </c>
      <c r="N86" s="308" t="s">
        <v>52</v>
      </c>
      <c r="O86" s="308" t="s">
        <v>52</v>
      </c>
      <c r="P86" s="308">
        <v>1</v>
      </c>
      <c r="Q86" s="308">
        <v>1</v>
      </c>
      <c r="R86" s="308" t="s">
        <v>52</v>
      </c>
      <c r="S86" s="308" t="s">
        <v>52</v>
      </c>
      <c r="T86" s="308" t="s">
        <v>51</v>
      </c>
      <c r="U86" s="308" t="s">
        <v>52</v>
      </c>
      <c r="V86" s="308" t="s">
        <v>52</v>
      </c>
      <c r="W86" s="308">
        <v>1</v>
      </c>
      <c r="X86" s="308">
        <v>0</v>
      </c>
      <c r="Y86" s="308" t="s">
        <v>52</v>
      </c>
      <c r="Z86" s="308" t="s">
        <v>52</v>
      </c>
      <c r="AA86" s="308">
        <v>18</v>
      </c>
      <c r="AB86" s="308" t="s">
        <v>52</v>
      </c>
      <c r="AC86" s="308">
        <v>1</v>
      </c>
      <c r="AD86" s="308" t="s">
        <v>52</v>
      </c>
      <c r="AE86" s="308" t="s">
        <v>52</v>
      </c>
      <c r="AF86" s="308">
        <v>42.045042922067</v>
      </c>
      <c r="AG86" s="307">
        <v>1403.115968462546</v>
      </c>
      <c r="AH86" s="307">
        <v>2063.8449095136993</v>
      </c>
      <c r="AI86" s="308" t="s">
        <v>51</v>
      </c>
      <c r="AJ86" s="308" t="s">
        <v>52</v>
      </c>
      <c r="AK86" s="308" t="s">
        <v>51</v>
      </c>
      <c r="AL86" s="308">
        <v>10</v>
      </c>
      <c r="AM86" s="308" t="s">
        <v>52</v>
      </c>
      <c r="AN86" s="307">
        <v>3466.9608779762457</v>
      </c>
    </row>
    <row r="87" spans="1:40" ht="12.75">
      <c r="A87" s="296" t="s">
        <v>88</v>
      </c>
      <c r="B87" s="308">
        <v>4</v>
      </c>
      <c r="C87" s="308">
        <v>7</v>
      </c>
      <c r="D87" s="308">
        <v>191</v>
      </c>
      <c r="E87" s="308">
        <v>442.097269958796</v>
      </c>
      <c r="F87" s="308">
        <v>2</v>
      </c>
      <c r="G87" s="308">
        <v>12</v>
      </c>
      <c r="H87" s="308">
        <v>17</v>
      </c>
      <c r="I87" s="308">
        <v>1</v>
      </c>
      <c r="J87" s="308">
        <v>2704</v>
      </c>
      <c r="K87" s="308">
        <v>87</v>
      </c>
      <c r="L87" s="308">
        <v>56</v>
      </c>
      <c r="M87" s="308">
        <v>1</v>
      </c>
      <c r="N87" s="308" t="s">
        <v>52</v>
      </c>
      <c r="O87" s="308">
        <v>3</v>
      </c>
      <c r="P87" s="308">
        <v>299</v>
      </c>
      <c r="Q87" s="308">
        <v>6</v>
      </c>
      <c r="R87" s="308">
        <v>9</v>
      </c>
      <c r="S87" s="308">
        <v>4</v>
      </c>
      <c r="T87" s="308" t="s">
        <v>51</v>
      </c>
      <c r="U87" s="308">
        <v>9</v>
      </c>
      <c r="V87" s="308">
        <v>16.8986925483276</v>
      </c>
      <c r="W87" s="308">
        <v>56</v>
      </c>
      <c r="X87" s="308">
        <v>45</v>
      </c>
      <c r="Y87" s="308">
        <v>15</v>
      </c>
      <c r="Z87" s="308" t="s">
        <v>52</v>
      </c>
      <c r="AA87" s="308">
        <v>49</v>
      </c>
      <c r="AB87" s="308">
        <v>8</v>
      </c>
      <c r="AC87" s="308">
        <v>26</v>
      </c>
      <c r="AD87" s="308">
        <v>9</v>
      </c>
      <c r="AE87" s="308">
        <v>68</v>
      </c>
      <c r="AF87" s="308">
        <v>150.160867578811</v>
      </c>
      <c r="AG87" s="307">
        <v>4297.156830085935</v>
      </c>
      <c r="AH87" s="307">
        <v>889.2990260506184</v>
      </c>
      <c r="AI87" s="308" t="s">
        <v>51</v>
      </c>
      <c r="AJ87" s="308" t="s">
        <v>52</v>
      </c>
      <c r="AK87" s="308" t="s">
        <v>51</v>
      </c>
      <c r="AL87" s="308">
        <v>259</v>
      </c>
      <c r="AM87" s="308" t="s">
        <v>52</v>
      </c>
      <c r="AN87" s="307">
        <v>5186.455856136554</v>
      </c>
    </row>
    <row r="88" spans="1:40" ht="12.75">
      <c r="A88" s="296" t="s">
        <v>89</v>
      </c>
      <c r="B88" s="308">
        <v>6</v>
      </c>
      <c r="C88" s="308" t="s">
        <v>52</v>
      </c>
      <c r="D88" s="308" t="s">
        <v>52</v>
      </c>
      <c r="E88" s="308" t="s">
        <v>52</v>
      </c>
      <c r="F88" s="308" t="s">
        <v>52</v>
      </c>
      <c r="G88" s="308" t="s">
        <v>52</v>
      </c>
      <c r="H88" s="308" t="s">
        <v>52</v>
      </c>
      <c r="I88" s="308" t="s">
        <v>52</v>
      </c>
      <c r="J88" s="308" t="s">
        <v>52</v>
      </c>
      <c r="K88" s="308" t="s">
        <v>52</v>
      </c>
      <c r="L88" s="308" t="s">
        <v>52</v>
      </c>
      <c r="M88" s="308" t="s">
        <v>52</v>
      </c>
      <c r="N88" s="308" t="s">
        <v>52</v>
      </c>
      <c r="O88" s="308" t="s">
        <v>52</v>
      </c>
      <c r="P88" s="308" t="s">
        <v>52</v>
      </c>
      <c r="Q88" s="308" t="s">
        <v>52</v>
      </c>
      <c r="R88" s="308" t="s">
        <v>52</v>
      </c>
      <c r="S88" s="308" t="s">
        <v>52</v>
      </c>
      <c r="T88" s="308" t="s">
        <v>51</v>
      </c>
      <c r="U88" s="308" t="s">
        <v>52</v>
      </c>
      <c r="V88" s="308" t="s">
        <v>52</v>
      </c>
      <c r="W88" s="308" t="s">
        <v>52</v>
      </c>
      <c r="X88" s="308">
        <v>0</v>
      </c>
      <c r="Y88" s="308" t="s">
        <v>52</v>
      </c>
      <c r="Z88" s="308" t="s">
        <v>52</v>
      </c>
      <c r="AA88" s="308" t="s">
        <v>52</v>
      </c>
      <c r="AB88" s="308" t="s">
        <v>52</v>
      </c>
      <c r="AC88" s="308" t="s">
        <v>52</v>
      </c>
      <c r="AD88" s="308" t="s">
        <v>52</v>
      </c>
      <c r="AE88" s="308">
        <v>2</v>
      </c>
      <c r="AF88" s="308">
        <v>5.00536225262702</v>
      </c>
      <c r="AG88" s="307">
        <v>13.00536225262702</v>
      </c>
      <c r="AH88" s="307">
        <v>340.6183062042935</v>
      </c>
      <c r="AI88" s="308" t="s">
        <v>51</v>
      </c>
      <c r="AJ88" s="308" t="s">
        <v>52</v>
      </c>
      <c r="AK88" s="308" t="s">
        <v>51</v>
      </c>
      <c r="AL88" s="308" t="s">
        <v>52</v>
      </c>
      <c r="AM88" s="308" t="s">
        <v>52</v>
      </c>
      <c r="AN88" s="307">
        <v>353.62366845692054</v>
      </c>
    </row>
    <row r="89" spans="1:40" ht="12.75">
      <c r="A89" s="296" t="s">
        <v>90</v>
      </c>
      <c r="B89" s="308">
        <v>10</v>
      </c>
      <c r="C89" s="308">
        <v>12</v>
      </c>
      <c r="D89" s="308">
        <v>7</v>
      </c>
      <c r="E89" s="308">
        <v>104.012282352576</v>
      </c>
      <c r="F89" s="308">
        <v>33</v>
      </c>
      <c r="G89" s="308">
        <v>11</v>
      </c>
      <c r="H89" s="308">
        <v>5</v>
      </c>
      <c r="I89" s="308">
        <v>3</v>
      </c>
      <c r="J89" s="308">
        <v>96</v>
      </c>
      <c r="K89" s="308">
        <v>115</v>
      </c>
      <c r="L89" s="308" t="s">
        <v>52</v>
      </c>
      <c r="M89" s="308" t="s">
        <v>52</v>
      </c>
      <c r="N89" s="308">
        <v>1</v>
      </c>
      <c r="O89" s="308" t="s">
        <v>52</v>
      </c>
      <c r="P89" s="308">
        <v>26</v>
      </c>
      <c r="Q89" s="308">
        <v>18</v>
      </c>
      <c r="R89" s="308">
        <v>4</v>
      </c>
      <c r="S89" s="308" t="s">
        <v>52</v>
      </c>
      <c r="T89" s="308" t="s">
        <v>51</v>
      </c>
      <c r="U89" s="308">
        <v>20</v>
      </c>
      <c r="V89" s="308">
        <v>4</v>
      </c>
      <c r="W89" s="308">
        <v>5</v>
      </c>
      <c r="X89" s="308">
        <v>0</v>
      </c>
      <c r="Y89" s="308">
        <v>1</v>
      </c>
      <c r="Z89" s="308" t="s">
        <v>52</v>
      </c>
      <c r="AA89" s="308">
        <v>231</v>
      </c>
      <c r="AB89" s="308">
        <v>5</v>
      </c>
      <c r="AC89" s="308">
        <v>21</v>
      </c>
      <c r="AD89" s="308" t="s">
        <v>52</v>
      </c>
      <c r="AE89" s="308">
        <v>57</v>
      </c>
      <c r="AF89" s="308">
        <v>927.99416163705</v>
      </c>
      <c r="AG89" s="307">
        <v>1717.006443989626</v>
      </c>
      <c r="AH89" s="307">
        <v>515.1222660330941</v>
      </c>
      <c r="AI89" s="308" t="s">
        <v>51</v>
      </c>
      <c r="AJ89" s="308">
        <v>1</v>
      </c>
      <c r="AK89" s="308" t="s">
        <v>51</v>
      </c>
      <c r="AL89" s="308">
        <v>16</v>
      </c>
      <c r="AM89" s="308" t="s">
        <v>52</v>
      </c>
      <c r="AN89" s="307">
        <v>2232.12871002272</v>
      </c>
    </row>
    <row r="90" spans="1:40" ht="12.75">
      <c r="A90" s="296" t="s">
        <v>91</v>
      </c>
      <c r="B90" s="308">
        <v>1</v>
      </c>
      <c r="C90" s="308">
        <v>6</v>
      </c>
      <c r="D90" s="308">
        <v>138</v>
      </c>
      <c r="E90" s="308">
        <v>427.44478846593</v>
      </c>
      <c r="F90" s="308" t="s">
        <v>52</v>
      </c>
      <c r="G90" s="308">
        <v>2</v>
      </c>
      <c r="H90" s="308">
        <v>10</v>
      </c>
      <c r="I90" s="308">
        <v>6</v>
      </c>
      <c r="J90" s="308">
        <v>3526</v>
      </c>
      <c r="K90" s="308">
        <v>226</v>
      </c>
      <c r="L90" s="308">
        <v>2</v>
      </c>
      <c r="M90" s="308" t="s">
        <v>52</v>
      </c>
      <c r="N90" s="308">
        <v>1</v>
      </c>
      <c r="O90" s="308">
        <v>2</v>
      </c>
      <c r="P90" s="308">
        <v>107</v>
      </c>
      <c r="Q90" s="308">
        <v>18</v>
      </c>
      <c r="R90" s="308">
        <v>2</v>
      </c>
      <c r="S90" s="308">
        <v>2</v>
      </c>
      <c r="T90" s="308" t="s">
        <v>51</v>
      </c>
      <c r="U90" s="308">
        <v>4</v>
      </c>
      <c r="V90" s="308" t="s">
        <v>52</v>
      </c>
      <c r="W90" s="308">
        <v>5</v>
      </c>
      <c r="X90" s="308">
        <v>2</v>
      </c>
      <c r="Y90" s="308">
        <v>3</v>
      </c>
      <c r="Z90" s="308" t="s">
        <v>52</v>
      </c>
      <c r="AA90" s="308">
        <v>25</v>
      </c>
      <c r="AB90" s="308">
        <v>5</v>
      </c>
      <c r="AC90" s="308">
        <v>73</v>
      </c>
      <c r="AD90" s="308" t="s">
        <v>52</v>
      </c>
      <c r="AE90" s="308">
        <v>106</v>
      </c>
      <c r="AF90" s="308">
        <v>711.762512323562</v>
      </c>
      <c r="AG90" s="307">
        <v>5411.207300789492</v>
      </c>
      <c r="AH90" s="307">
        <v>743.319751963064</v>
      </c>
      <c r="AI90" s="308" t="s">
        <v>51</v>
      </c>
      <c r="AJ90" s="308" t="s">
        <v>52</v>
      </c>
      <c r="AK90" s="308" t="s">
        <v>51</v>
      </c>
      <c r="AL90" s="308">
        <v>162</v>
      </c>
      <c r="AM90" s="308" t="s">
        <v>52</v>
      </c>
      <c r="AN90" s="307">
        <v>6154.527052752556</v>
      </c>
    </row>
    <row r="91" spans="1:40" ht="12.75">
      <c r="A91" s="296" t="s">
        <v>92</v>
      </c>
      <c r="B91" s="308">
        <v>25</v>
      </c>
      <c r="C91" s="308">
        <v>1440</v>
      </c>
      <c r="D91" s="308">
        <v>29</v>
      </c>
      <c r="E91" s="308">
        <v>140.642106410972</v>
      </c>
      <c r="F91" s="308">
        <v>1</v>
      </c>
      <c r="G91" s="308">
        <v>72</v>
      </c>
      <c r="H91" s="308">
        <v>24</v>
      </c>
      <c r="I91" s="308">
        <v>23</v>
      </c>
      <c r="J91" s="308">
        <v>122</v>
      </c>
      <c r="K91" s="308">
        <v>4475.93353903814</v>
      </c>
      <c r="L91" s="308">
        <v>12</v>
      </c>
      <c r="M91" s="308">
        <v>146</v>
      </c>
      <c r="N91" s="308">
        <v>1</v>
      </c>
      <c r="O91" s="308">
        <v>11</v>
      </c>
      <c r="P91" s="308">
        <v>1270</v>
      </c>
      <c r="Q91" s="308">
        <v>8</v>
      </c>
      <c r="R91" s="308">
        <v>2</v>
      </c>
      <c r="S91" s="308">
        <v>3</v>
      </c>
      <c r="T91" s="308" t="s">
        <v>51</v>
      </c>
      <c r="U91" s="308">
        <v>76</v>
      </c>
      <c r="V91" s="308">
        <v>9.3325007346459</v>
      </c>
      <c r="W91" s="308">
        <v>53</v>
      </c>
      <c r="X91" s="308">
        <v>14</v>
      </c>
      <c r="Y91" s="308">
        <v>8</v>
      </c>
      <c r="Z91" s="308">
        <v>16</v>
      </c>
      <c r="AA91" s="308">
        <v>29</v>
      </c>
      <c r="AB91" s="308">
        <v>47</v>
      </c>
      <c r="AC91" s="308">
        <v>356</v>
      </c>
      <c r="AD91" s="308">
        <v>12</v>
      </c>
      <c r="AE91" s="308">
        <v>215</v>
      </c>
      <c r="AF91" s="308">
        <v>602.645615216293</v>
      </c>
      <c r="AG91" s="307">
        <v>9243.553761400051</v>
      </c>
      <c r="AH91" s="307">
        <v>2085.657904492299</v>
      </c>
      <c r="AI91" s="308" t="s">
        <v>51</v>
      </c>
      <c r="AJ91" s="308">
        <v>1</v>
      </c>
      <c r="AK91" s="308" t="s">
        <v>51</v>
      </c>
      <c r="AL91" s="308">
        <v>16</v>
      </c>
      <c r="AM91" s="308">
        <v>707</v>
      </c>
      <c r="AN91" s="307">
        <v>11329.211665892351</v>
      </c>
    </row>
    <row r="92" spans="1:40" ht="12.75">
      <c r="A92" s="296" t="s">
        <v>93</v>
      </c>
      <c r="B92" s="308">
        <v>3</v>
      </c>
      <c r="C92" s="308">
        <v>10</v>
      </c>
      <c r="D92" s="308">
        <v>28</v>
      </c>
      <c r="E92" s="308">
        <v>161.119226104729</v>
      </c>
      <c r="F92" s="308">
        <v>94</v>
      </c>
      <c r="G92" s="308">
        <v>1</v>
      </c>
      <c r="H92" s="308">
        <v>12</v>
      </c>
      <c r="I92" s="308">
        <v>9</v>
      </c>
      <c r="J92" s="308">
        <v>96</v>
      </c>
      <c r="K92" s="308">
        <v>108</v>
      </c>
      <c r="L92" s="308">
        <v>4</v>
      </c>
      <c r="M92" s="308">
        <v>1</v>
      </c>
      <c r="N92" s="308" t="s">
        <v>52</v>
      </c>
      <c r="O92" s="308">
        <v>5</v>
      </c>
      <c r="P92" s="308">
        <v>115</v>
      </c>
      <c r="Q92" s="308">
        <v>11</v>
      </c>
      <c r="R92" s="308" t="s">
        <v>52</v>
      </c>
      <c r="S92" s="308" t="s">
        <v>52</v>
      </c>
      <c r="T92" s="308" t="s">
        <v>51</v>
      </c>
      <c r="U92" s="308">
        <v>10</v>
      </c>
      <c r="V92" s="308" t="s">
        <v>52</v>
      </c>
      <c r="W92" s="308">
        <v>6</v>
      </c>
      <c r="X92" s="308">
        <v>3</v>
      </c>
      <c r="Y92" s="308">
        <v>25</v>
      </c>
      <c r="Z92" s="308" t="s">
        <v>52</v>
      </c>
      <c r="AA92" s="308">
        <v>1123</v>
      </c>
      <c r="AB92" s="308">
        <v>15</v>
      </c>
      <c r="AC92" s="308">
        <v>39</v>
      </c>
      <c r="AD92" s="308" t="s">
        <v>52</v>
      </c>
      <c r="AE92" s="308">
        <v>30</v>
      </c>
      <c r="AF92" s="308">
        <v>82.0879409430832</v>
      </c>
      <c r="AG92" s="307">
        <v>1991.2071670478122</v>
      </c>
      <c r="AH92" s="307">
        <v>147.65719677821588</v>
      </c>
      <c r="AI92" s="308" t="s">
        <v>51</v>
      </c>
      <c r="AJ92" s="308" t="s">
        <v>52</v>
      </c>
      <c r="AK92" s="308" t="s">
        <v>51</v>
      </c>
      <c r="AL92" s="308">
        <v>12</v>
      </c>
      <c r="AM92" s="308" t="s">
        <v>52</v>
      </c>
      <c r="AN92" s="307">
        <v>2138.8643638260282</v>
      </c>
    </row>
    <row r="93" spans="1:40" ht="12.75">
      <c r="A93" s="296" t="s">
        <v>94</v>
      </c>
      <c r="B93" s="308">
        <v>29</v>
      </c>
      <c r="C93" s="308">
        <v>32</v>
      </c>
      <c r="D93" s="308">
        <v>18</v>
      </c>
      <c r="E93" s="308">
        <v>38.1489278179791</v>
      </c>
      <c r="F93" s="308" t="s">
        <v>52</v>
      </c>
      <c r="G93" s="308">
        <v>172</v>
      </c>
      <c r="H93" s="308">
        <v>3</v>
      </c>
      <c r="I93" s="308">
        <v>3</v>
      </c>
      <c r="J93" s="308">
        <v>242</v>
      </c>
      <c r="K93" s="308">
        <v>209</v>
      </c>
      <c r="L93" s="308">
        <v>14377</v>
      </c>
      <c r="M93" s="308">
        <v>307</v>
      </c>
      <c r="N93" s="308" t="s">
        <v>52</v>
      </c>
      <c r="O93" s="308">
        <v>14</v>
      </c>
      <c r="P93" s="308">
        <v>106</v>
      </c>
      <c r="Q93" s="308">
        <v>2</v>
      </c>
      <c r="R93" s="308" t="s">
        <v>52</v>
      </c>
      <c r="S93" s="308" t="s">
        <v>52</v>
      </c>
      <c r="T93" s="308" t="s">
        <v>51</v>
      </c>
      <c r="U93" s="308">
        <v>36</v>
      </c>
      <c r="V93" s="308">
        <v>1</v>
      </c>
      <c r="W93" s="308">
        <v>2</v>
      </c>
      <c r="X93" s="308">
        <v>11</v>
      </c>
      <c r="Y93" s="308" t="s">
        <v>52</v>
      </c>
      <c r="Z93" s="308">
        <v>37</v>
      </c>
      <c r="AA93" s="308">
        <v>21</v>
      </c>
      <c r="AB93" s="308">
        <v>7</v>
      </c>
      <c r="AC93" s="308">
        <v>14</v>
      </c>
      <c r="AD93" s="308" t="s">
        <v>52</v>
      </c>
      <c r="AE93" s="308">
        <v>9795</v>
      </c>
      <c r="AF93" s="308">
        <v>782.838656310866</v>
      </c>
      <c r="AG93" s="307">
        <v>26258.987584128845</v>
      </c>
      <c r="AH93" s="307">
        <v>1100.7172850739728</v>
      </c>
      <c r="AI93" s="308" t="s">
        <v>51</v>
      </c>
      <c r="AJ93" s="308" t="s">
        <v>52</v>
      </c>
      <c r="AK93" s="308" t="s">
        <v>51</v>
      </c>
      <c r="AL93" s="308">
        <v>71</v>
      </c>
      <c r="AM93" s="308" t="s">
        <v>52</v>
      </c>
      <c r="AN93" s="307">
        <v>27359.70486920282</v>
      </c>
    </row>
    <row r="94" spans="1:40" ht="12.75">
      <c r="A94" s="296" t="s">
        <v>95</v>
      </c>
      <c r="B94" s="308">
        <v>6</v>
      </c>
      <c r="C94" s="308">
        <v>23</v>
      </c>
      <c r="D94" s="308">
        <v>1234</v>
      </c>
      <c r="E94" s="308">
        <v>452.966113991248</v>
      </c>
      <c r="F94" s="308" t="s">
        <v>52</v>
      </c>
      <c r="G94" s="308">
        <v>4</v>
      </c>
      <c r="H94" s="308">
        <v>9</v>
      </c>
      <c r="I94" s="308">
        <v>11</v>
      </c>
      <c r="J94" s="308">
        <v>741</v>
      </c>
      <c r="K94" s="308">
        <v>129</v>
      </c>
      <c r="L94" s="308">
        <v>36</v>
      </c>
      <c r="M94" s="308">
        <v>1</v>
      </c>
      <c r="N94" s="308" t="s">
        <v>52</v>
      </c>
      <c r="O94" s="308">
        <v>4</v>
      </c>
      <c r="P94" s="308">
        <v>133</v>
      </c>
      <c r="Q94" s="308">
        <v>10</v>
      </c>
      <c r="R94" s="308">
        <v>3</v>
      </c>
      <c r="S94" s="308" t="s">
        <v>52</v>
      </c>
      <c r="T94" s="308" t="s">
        <v>51</v>
      </c>
      <c r="U94" s="308">
        <v>6</v>
      </c>
      <c r="V94" s="308" t="s">
        <v>52</v>
      </c>
      <c r="W94" s="308">
        <v>18</v>
      </c>
      <c r="X94" s="308">
        <v>2</v>
      </c>
      <c r="Y94" s="308">
        <v>10</v>
      </c>
      <c r="Z94" s="308" t="s">
        <v>52</v>
      </c>
      <c r="AA94" s="308">
        <v>20</v>
      </c>
      <c r="AB94" s="308">
        <v>24</v>
      </c>
      <c r="AC94" s="308">
        <v>93</v>
      </c>
      <c r="AD94" s="308">
        <v>5</v>
      </c>
      <c r="AE94" s="308">
        <v>85</v>
      </c>
      <c r="AF94" s="308">
        <v>282.302431048164</v>
      </c>
      <c r="AG94" s="307">
        <v>3342.268545039412</v>
      </c>
      <c r="AH94" s="307">
        <v>3381.0142216830113</v>
      </c>
      <c r="AI94" s="308" t="s">
        <v>51</v>
      </c>
      <c r="AJ94" s="308" t="s">
        <v>52</v>
      </c>
      <c r="AK94" s="308" t="s">
        <v>51</v>
      </c>
      <c r="AL94" s="308" t="s">
        <v>52</v>
      </c>
      <c r="AM94" s="308" t="s">
        <v>52</v>
      </c>
      <c r="AN94" s="307">
        <v>6723.282766722423</v>
      </c>
    </row>
    <row r="95" spans="1:40" ht="12.75">
      <c r="A95" s="296" t="s">
        <v>96</v>
      </c>
      <c r="B95" s="308">
        <v>1</v>
      </c>
      <c r="C95" s="308" t="s">
        <v>52</v>
      </c>
      <c r="D95" s="308">
        <v>16</v>
      </c>
      <c r="E95" s="308">
        <v>57.8737314619791</v>
      </c>
      <c r="F95" s="308" t="s">
        <v>52</v>
      </c>
      <c r="G95" s="308" t="s">
        <v>52</v>
      </c>
      <c r="H95" s="308" t="s">
        <v>52</v>
      </c>
      <c r="I95" s="308" t="s">
        <v>52</v>
      </c>
      <c r="J95" s="308">
        <v>911</v>
      </c>
      <c r="K95" s="308">
        <v>3</v>
      </c>
      <c r="L95" s="308" t="s">
        <v>52</v>
      </c>
      <c r="M95" s="308" t="s">
        <v>52</v>
      </c>
      <c r="N95" s="308">
        <v>1</v>
      </c>
      <c r="O95" s="308" t="s">
        <v>52</v>
      </c>
      <c r="P95" s="308">
        <v>17</v>
      </c>
      <c r="Q95" s="308" t="s">
        <v>52</v>
      </c>
      <c r="R95" s="308" t="s">
        <v>52</v>
      </c>
      <c r="S95" s="308" t="s">
        <v>52</v>
      </c>
      <c r="T95" s="308" t="s">
        <v>51</v>
      </c>
      <c r="U95" s="308" t="s">
        <v>52</v>
      </c>
      <c r="V95" s="308">
        <v>5</v>
      </c>
      <c r="W95" s="308" t="s">
        <v>52</v>
      </c>
      <c r="X95" s="308">
        <v>0</v>
      </c>
      <c r="Y95" s="308" t="s">
        <v>52</v>
      </c>
      <c r="Z95" s="308" t="s">
        <v>52</v>
      </c>
      <c r="AA95" s="308">
        <v>1</v>
      </c>
      <c r="AB95" s="308">
        <v>1</v>
      </c>
      <c r="AC95" s="308">
        <v>3</v>
      </c>
      <c r="AD95" s="308">
        <v>10</v>
      </c>
      <c r="AE95" s="308">
        <v>6</v>
      </c>
      <c r="AF95" s="308">
        <v>5.00536225262702</v>
      </c>
      <c r="AG95" s="307">
        <v>1037.8790937146061</v>
      </c>
      <c r="AH95" s="307">
        <v>585.5950190408789</v>
      </c>
      <c r="AI95" s="308" t="s">
        <v>51</v>
      </c>
      <c r="AJ95" s="308" t="s">
        <v>52</v>
      </c>
      <c r="AK95" s="308" t="s">
        <v>51</v>
      </c>
      <c r="AL95" s="308">
        <v>2</v>
      </c>
      <c r="AM95" s="308" t="s">
        <v>52</v>
      </c>
      <c r="AN95" s="307">
        <v>1623.474112755485</v>
      </c>
    </row>
    <row r="96" spans="1:40" ht="12.75">
      <c r="A96" s="296" t="s">
        <v>97</v>
      </c>
      <c r="B96" s="308">
        <v>3</v>
      </c>
      <c r="C96" s="308">
        <v>2</v>
      </c>
      <c r="D96" s="308">
        <v>1</v>
      </c>
      <c r="E96" s="308">
        <v>47.5026028077777</v>
      </c>
      <c r="F96" s="308">
        <v>4</v>
      </c>
      <c r="G96" s="308" t="s">
        <v>52</v>
      </c>
      <c r="H96" s="308">
        <v>2</v>
      </c>
      <c r="I96" s="308">
        <v>1</v>
      </c>
      <c r="J96" s="308">
        <v>40</v>
      </c>
      <c r="K96" s="308">
        <v>11</v>
      </c>
      <c r="L96" s="308" t="s">
        <v>52</v>
      </c>
      <c r="M96" s="308" t="s">
        <v>52</v>
      </c>
      <c r="N96" s="308" t="s">
        <v>52</v>
      </c>
      <c r="O96" s="308" t="s">
        <v>52</v>
      </c>
      <c r="P96" s="308">
        <v>19</v>
      </c>
      <c r="Q96" s="308">
        <v>1</v>
      </c>
      <c r="R96" s="308" t="s">
        <v>52</v>
      </c>
      <c r="S96" s="308" t="s">
        <v>52</v>
      </c>
      <c r="T96" s="308" t="s">
        <v>51</v>
      </c>
      <c r="U96" s="308">
        <v>1</v>
      </c>
      <c r="V96" s="308">
        <v>2</v>
      </c>
      <c r="W96" s="308" t="s">
        <v>52</v>
      </c>
      <c r="X96" s="308">
        <v>0</v>
      </c>
      <c r="Y96" s="308" t="s">
        <v>52</v>
      </c>
      <c r="Z96" s="308" t="s">
        <v>52</v>
      </c>
      <c r="AA96" s="308">
        <v>16</v>
      </c>
      <c r="AB96" s="308" t="s">
        <v>52</v>
      </c>
      <c r="AC96" s="308">
        <v>3</v>
      </c>
      <c r="AD96" s="308" t="s">
        <v>52</v>
      </c>
      <c r="AE96" s="308">
        <v>51</v>
      </c>
      <c r="AF96" s="308">
        <v>228.244518719792</v>
      </c>
      <c r="AG96" s="307">
        <v>432.7471215275697</v>
      </c>
      <c r="AH96" s="307">
        <v>390.9559869241398</v>
      </c>
      <c r="AI96" s="308" t="s">
        <v>51</v>
      </c>
      <c r="AJ96" s="308" t="s">
        <v>52</v>
      </c>
      <c r="AK96" s="308" t="s">
        <v>51</v>
      </c>
      <c r="AL96" s="308" t="s">
        <v>52</v>
      </c>
      <c r="AM96" s="308" t="s">
        <v>52</v>
      </c>
      <c r="AN96" s="307">
        <v>823.7031084517095</v>
      </c>
    </row>
    <row r="97" spans="1:40" ht="12.75">
      <c r="A97" s="296" t="s">
        <v>98</v>
      </c>
      <c r="B97" s="308">
        <v>4</v>
      </c>
      <c r="C97" s="308">
        <v>4</v>
      </c>
      <c r="D97" s="308">
        <v>6</v>
      </c>
      <c r="E97" s="308">
        <v>180.900643644896</v>
      </c>
      <c r="F97" s="308">
        <v>20</v>
      </c>
      <c r="G97" s="308">
        <v>1</v>
      </c>
      <c r="H97" s="308">
        <v>1</v>
      </c>
      <c r="I97" s="308">
        <v>4</v>
      </c>
      <c r="J97" s="308">
        <v>71</v>
      </c>
      <c r="K97" s="308">
        <v>26</v>
      </c>
      <c r="L97" s="308">
        <v>1</v>
      </c>
      <c r="M97" s="308" t="s">
        <v>52</v>
      </c>
      <c r="N97" s="308" t="s">
        <v>52</v>
      </c>
      <c r="O97" s="308" t="s">
        <v>52</v>
      </c>
      <c r="P97" s="308">
        <v>73</v>
      </c>
      <c r="Q97" s="308">
        <v>12</v>
      </c>
      <c r="R97" s="308">
        <v>2</v>
      </c>
      <c r="S97" s="308" t="s">
        <v>52</v>
      </c>
      <c r="T97" s="308" t="s">
        <v>51</v>
      </c>
      <c r="U97" s="308">
        <v>5</v>
      </c>
      <c r="V97" s="308">
        <v>1</v>
      </c>
      <c r="W97" s="308">
        <v>4</v>
      </c>
      <c r="X97" s="308">
        <v>3</v>
      </c>
      <c r="Y97" s="308">
        <v>3</v>
      </c>
      <c r="Z97" s="308" t="s">
        <v>52</v>
      </c>
      <c r="AA97" s="308">
        <v>625</v>
      </c>
      <c r="AB97" s="308">
        <v>2</v>
      </c>
      <c r="AC97" s="308">
        <v>8</v>
      </c>
      <c r="AD97" s="308">
        <v>1</v>
      </c>
      <c r="AE97" s="308">
        <v>32</v>
      </c>
      <c r="AF97" s="308">
        <v>1160.24297015894</v>
      </c>
      <c r="AG97" s="307">
        <v>2250.143613803836</v>
      </c>
      <c r="AH97" s="307">
        <v>706.4054527685101</v>
      </c>
      <c r="AI97" s="308" t="s">
        <v>51</v>
      </c>
      <c r="AJ97" s="308" t="s">
        <v>52</v>
      </c>
      <c r="AK97" s="308" t="s">
        <v>51</v>
      </c>
      <c r="AL97" s="308">
        <v>9</v>
      </c>
      <c r="AM97" s="308" t="s">
        <v>52</v>
      </c>
      <c r="AN97" s="307">
        <v>2956.5490665723464</v>
      </c>
    </row>
    <row r="98" spans="1:40" ht="12.75">
      <c r="A98" s="296" t="s">
        <v>99</v>
      </c>
      <c r="B98" s="308">
        <v>49</v>
      </c>
      <c r="C98" s="308">
        <v>28</v>
      </c>
      <c r="D98" s="308">
        <v>142</v>
      </c>
      <c r="E98" s="308">
        <v>349.1513439032</v>
      </c>
      <c r="F98" s="308">
        <v>447</v>
      </c>
      <c r="G98" s="308">
        <v>23</v>
      </c>
      <c r="H98" s="308">
        <v>17</v>
      </c>
      <c r="I98" s="308">
        <v>7</v>
      </c>
      <c r="J98" s="308">
        <v>275</v>
      </c>
      <c r="K98" s="308">
        <v>447</v>
      </c>
      <c r="L98" s="308" t="s">
        <v>52</v>
      </c>
      <c r="M98" s="308" t="s">
        <v>52</v>
      </c>
      <c r="N98" s="308">
        <v>1</v>
      </c>
      <c r="O98" s="308">
        <v>4</v>
      </c>
      <c r="P98" s="308">
        <v>468</v>
      </c>
      <c r="Q98" s="308">
        <v>15</v>
      </c>
      <c r="R98" s="308">
        <v>6</v>
      </c>
      <c r="S98" s="308" t="s">
        <v>52</v>
      </c>
      <c r="T98" s="308" t="s">
        <v>51</v>
      </c>
      <c r="U98" s="308">
        <v>39</v>
      </c>
      <c r="V98" s="308">
        <v>4</v>
      </c>
      <c r="W98" s="308">
        <v>17</v>
      </c>
      <c r="X98" s="308">
        <v>13</v>
      </c>
      <c r="Y98" s="308">
        <v>4</v>
      </c>
      <c r="Z98" s="308">
        <v>4</v>
      </c>
      <c r="AA98" s="308">
        <v>3166</v>
      </c>
      <c r="AB98" s="308">
        <v>30</v>
      </c>
      <c r="AC98" s="308">
        <v>76</v>
      </c>
      <c r="AD98" s="308" t="s">
        <v>52</v>
      </c>
      <c r="AE98" s="308">
        <v>96</v>
      </c>
      <c r="AF98" s="308">
        <v>2154.30791353067</v>
      </c>
      <c r="AG98" s="307">
        <v>7881.45925743387</v>
      </c>
      <c r="AH98" s="307">
        <v>3941.4404003639675</v>
      </c>
      <c r="AI98" s="308" t="s">
        <v>51</v>
      </c>
      <c r="AJ98" s="308" t="s">
        <v>52</v>
      </c>
      <c r="AK98" s="308" t="s">
        <v>51</v>
      </c>
      <c r="AL98" s="308">
        <v>230</v>
      </c>
      <c r="AM98" s="308">
        <v>1</v>
      </c>
      <c r="AN98" s="307">
        <v>11822.899657797838</v>
      </c>
    </row>
    <row r="99" spans="1:40" ht="12.75">
      <c r="A99" s="296" t="s">
        <v>10</v>
      </c>
      <c r="B99" s="308">
        <v>149</v>
      </c>
      <c r="C99" s="308">
        <v>138</v>
      </c>
      <c r="D99" s="308">
        <v>54</v>
      </c>
      <c r="E99" s="308">
        <v>1416.66379386846</v>
      </c>
      <c r="F99" s="308" t="s">
        <v>52</v>
      </c>
      <c r="G99" s="308">
        <v>30</v>
      </c>
      <c r="H99" s="308">
        <v>15</v>
      </c>
      <c r="I99" s="308">
        <v>27</v>
      </c>
      <c r="J99" s="308">
        <v>1032</v>
      </c>
      <c r="K99" s="308">
        <v>1087</v>
      </c>
      <c r="L99" s="308">
        <v>168</v>
      </c>
      <c r="M99" s="308">
        <v>6</v>
      </c>
      <c r="N99" s="308" t="s">
        <v>52</v>
      </c>
      <c r="O99" s="308">
        <v>17</v>
      </c>
      <c r="P99" s="308">
        <v>392</v>
      </c>
      <c r="Q99" s="308">
        <v>288</v>
      </c>
      <c r="R99" s="308">
        <v>38</v>
      </c>
      <c r="S99" s="308">
        <v>1</v>
      </c>
      <c r="T99" s="308" t="s">
        <v>51</v>
      </c>
      <c r="U99" s="308">
        <v>22</v>
      </c>
      <c r="V99" s="308">
        <v>43.9941176470588</v>
      </c>
      <c r="W99" s="308">
        <v>19</v>
      </c>
      <c r="X99" s="308">
        <v>13</v>
      </c>
      <c r="Y99" s="308">
        <v>3</v>
      </c>
      <c r="Z99" s="308" t="s">
        <v>52</v>
      </c>
      <c r="AA99" s="308">
        <v>63</v>
      </c>
      <c r="AB99" s="308">
        <v>55</v>
      </c>
      <c r="AC99" s="308">
        <v>69</v>
      </c>
      <c r="AD99" s="308">
        <v>3</v>
      </c>
      <c r="AE99" s="308">
        <v>1395</v>
      </c>
      <c r="AF99" s="308">
        <v>1767.89394762786</v>
      </c>
      <c r="AG99" s="307">
        <v>8312.551859143377</v>
      </c>
      <c r="AH99" s="307">
        <v>1389.3199878677585</v>
      </c>
      <c r="AI99" s="308" t="s">
        <v>51</v>
      </c>
      <c r="AJ99" s="308">
        <v>3</v>
      </c>
      <c r="AK99" s="308" t="s">
        <v>51</v>
      </c>
      <c r="AL99" s="308">
        <v>79</v>
      </c>
      <c r="AM99" s="308">
        <v>1</v>
      </c>
      <c r="AN99" s="307">
        <v>9701.871847011136</v>
      </c>
    </row>
    <row r="100" spans="1:40" ht="12.75">
      <c r="A100" s="296" t="s">
        <v>100</v>
      </c>
      <c r="B100" s="308">
        <v>8</v>
      </c>
      <c r="C100" s="308">
        <v>6</v>
      </c>
      <c r="D100" s="308" t="s">
        <v>52</v>
      </c>
      <c r="E100" s="308">
        <v>183.205416002117</v>
      </c>
      <c r="F100" s="308">
        <v>85</v>
      </c>
      <c r="G100" s="308">
        <v>7</v>
      </c>
      <c r="H100" s="308" t="s">
        <v>52</v>
      </c>
      <c r="I100" s="308">
        <v>5</v>
      </c>
      <c r="J100" s="308">
        <v>151</v>
      </c>
      <c r="K100" s="308">
        <v>72</v>
      </c>
      <c r="L100" s="308" t="s">
        <v>52</v>
      </c>
      <c r="M100" s="308" t="s">
        <v>52</v>
      </c>
      <c r="N100" s="308">
        <v>1</v>
      </c>
      <c r="O100" s="308">
        <v>1</v>
      </c>
      <c r="P100" s="308">
        <v>51</v>
      </c>
      <c r="Q100" s="308">
        <v>16</v>
      </c>
      <c r="R100" s="308">
        <v>1</v>
      </c>
      <c r="S100" s="308">
        <v>3</v>
      </c>
      <c r="T100" s="308" t="s">
        <v>51</v>
      </c>
      <c r="U100" s="308">
        <v>7</v>
      </c>
      <c r="V100" s="308">
        <v>0.904229370518975</v>
      </c>
      <c r="W100" s="308">
        <v>3</v>
      </c>
      <c r="X100" s="308">
        <v>2</v>
      </c>
      <c r="Y100" s="308" t="s">
        <v>52</v>
      </c>
      <c r="Z100" s="308" t="s">
        <v>52</v>
      </c>
      <c r="AA100" s="308">
        <v>205</v>
      </c>
      <c r="AB100" s="308">
        <v>13</v>
      </c>
      <c r="AC100" s="308">
        <v>11</v>
      </c>
      <c r="AD100" s="308" t="s">
        <v>52</v>
      </c>
      <c r="AE100" s="308">
        <v>37</v>
      </c>
      <c r="AF100" s="308">
        <v>941.00810349388</v>
      </c>
      <c r="AG100" s="307">
        <v>1810.1177488665157</v>
      </c>
      <c r="AH100" s="307">
        <v>1805.4448151518216</v>
      </c>
      <c r="AI100" s="308" t="s">
        <v>51</v>
      </c>
      <c r="AJ100" s="308" t="s">
        <v>52</v>
      </c>
      <c r="AK100" s="308" t="s">
        <v>51</v>
      </c>
      <c r="AL100" s="308">
        <v>1</v>
      </c>
      <c r="AM100" s="308" t="s">
        <v>52</v>
      </c>
      <c r="AN100" s="307">
        <v>3615.562564018337</v>
      </c>
    </row>
    <row r="101" spans="1:40" ht="12.75">
      <c r="A101" s="296" t="s">
        <v>101</v>
      </c>
      <c r="B101" s="308" t="s">
        <v>52</v>
      </c>
      <c r="C101" s="308" t="s">
        <v>52</v>
      </c>
      <c r="D101" s="308">
        <v>1</v>
      </c>
      <c r="E101" s="308">
        <v>11.205223528118</v>
      </c>
      <c r="F101" s="308" t="s">
        <v>52</v>
      </c>
      <c r="G101" s="308" t="s">
        <v>52</v>
      </c>
      <c r="H101" s="308" t="s">
        <v>52</v>
      </c>
      <c r="I101" s="308" t="s">
        <v>52</v>
      </c>
      <c r="J101" s="308">
        <v>35</v>
      </c>
      <c r="K101" s="308">
        <v>1</v>
      </c>
      <c r="L101" s="308" t="s">
        <v>52</v>
      </c>
      <c r="M101" s="308" t="s">
        <v>52</v>
      </c>
      <c r="N101" s="308" t="s">
        <v>52</v>
      </c>
      <c r="O101" s="308" t="s">
        <v>52</v>
      </c>
      <c r="P101" s="308">
        <v>1</v>
      </c>
      <c r="Q101" s="308" t="s">
        <v>52</v>
      </c>
      <c r="R101" s="308" t="s">
        <v>52</v>
      </c>
      <c r="S101" s="308" t="s">
        <v>52</v>
      </c>
      <c r="T101" s="308" t="s">
        <v>51</v>
      </c>
      <c r="U101" s="308" t="s">
        <v>52</v>
      </c>
      <c r="V101" s="308" t="s">
        <v>52</v>
      </c>
      <c r="W101" s="308" t="s">
        <v>52</v>
      </c>
      <c r="X101" s="308">
        <v>0</v>
      </c>
      <c r="Y101" s="308">
        <v>10</v>
      </c>
      <c r="Z101" s="308" t="s">
        <v>52</v>
      </c>
      <c r="AA101" s="308">
        <v>676</v>
      </c>
      <c r="AB101" s="308" t="s">
        <v>52</v>
      </c>
      <c r="AC101" s="308">
        <v>1</v>
      </c>
      <c r="AD101" s="308">
        <v>1</v>
      </c>
      <c r="AE101" s="308">
        <v>18</v>
      </c>
      <c r="AF101" s="308">
        <v>98.1051001514896</v>
      </c>
      <c r="AG101" s="307">
        <v>853.3103236796077</v>
      </c>
      <c r="AH101" s="307">
        <v>130.87796987160044</v>
      </c>
      <c r="AI101" s="308" t="s">
        <v>51</v>
      </c>
      <c r="AJ101" s="308" t="s">
        <v>52</v>
      </c>
      <c r="AK101" s="308" t="s">
        <v>51</v>
      </c>
      <c r="AL101" s="308">
        <v>140</v>
      </c>
      <c r="AM101" s="308" t="s">
        <v>52</v>
      </c>
      <c r="AN101" s="307">
        <v>984.1882935512081</v>
      </c>
    </row>
    <row r="102" spans="1:40" ht="12.75">
      <c r="A102" s="296" t="s">
        <v>102</v>
      </c>
      <c r="B102" s="308">
        <v>4</v>
      </c>
      <c r="C102" s="308">
        <v>1</v>
      </c>
      <c r="D102" s="308">
        <v>6</v>
      </c>
      <c r="E102" s="308">
        <v>71.1461039839165</v>
      </c>
      <c r="F102" s="308" t="s">
        <v>52</v>
      </c>
      <c r="G102" s="308" t="s">
        <v>52</v>
      </c>
      <c r="H102" s="308">
        <v>1</v>
      </c>
      <c r="I102" s="308">
        <v>3</v>
      </c>
      <c r="J102" s="308">
        <v>3</v>
      </c>
      <c r="K102" s="308">
        <v>91</v>
      </c>
      <c r="L102" s="308" t="s">
        <v>52</v>
      </c>
      <c r="M102" s="308">
        <v>1</v>
      </c>
      <c r="N102" s="308" t="s">
        <v>52</v>
      </c>
      <c r="O102" s="308" t="s">
        <v>52</v>
      </c>
      <c r="P102" s="308">
        <v>105</v>
      </c>
      <c r="Q102" s="308">
        <v>2</v>
      </c>
      <c r="R102" s="308" t="s">
        <v>52</v>
      </c>
      <c r="S102" s="308" t="s">
        <v>52</v>
      </c>
      <c r="T102" s="308" t="s">
        <v>51</v>
      </c>
      <c r="U102" s="308">
        <v>7</v>
      </c>
      <c r="V102" s="308">
        <v>6</v>
      </c>
      <c r="W102" s="308">
        <v>31</v>
      </c>
      <c r="X102" s="308">
        <v>0</v>
      </c>
      <c r="Y102" s="308">
        <v>1</v>
      </c>
      <c r="Z102" s="308" t="s">
        <v>52</v>
      </c>
      <c r="AA102" s="308">
        <v>4</v>
      </c>
      <c r="AB102" s="308">
        <v>31</v>
      </c>
      <c r="AC102" s="308">
        <v>13</v>
      </c>
      <c r="AD102" s="308" t="s">
        <v>52</v>
      </c>
      <c r="AE102" s="308">
        <v>87</v>
      </c>
      <c r="AF102" s="308">
        <v>163.174809435641</v>
      </c>
      <c r="AG102" s="307">
        <v>631.3209134195575</v>
      </c>
      <c r="AH102" s="307">
        <v>332.2286927509857</v>
      </c>
      <c r="AI102" s="308" t="s">
        <v>51</v>
      </c>
      <c r="AJ102" s="308" t="s">
        <v>52</v>
      </c>
      <c r="AK102" s="308" t="s">
        <v>51</v>
      </c>
      <c r="AL102" s="308">
        <v>12</v>
      </c>
      <c r="AM102" s="308" t="s">
        <v>52</v>
      </c>
      <c r="AN102" s="307">
        <v>963.5496061705433</v>
      </c>
    </row>
    <row r="103" spans="1:40" ht="12.75">
      <c r="A103" s="296" t="s">
        <v>103</v>
      </c>
      <c r="B103" s="308">
        <v>11</v>
      </c>
      <c r="C103" s="308">
        <v>50</v>
      </c>
      <c r="D103" s="308">
        <v>17</v>
      </c>
      <c r="E103" s="308">
        <v>34.4246005302777</v>
      </c>
      <c r="F103" s="308" t="s">
        <v>52</v>
      </c>
      <c r="G103" s="308">
        <v>3</v>
      </c>
      <c r="H103" s="308">
        <v>220</v>
      </c>
      <c r="I103" s="308">
        <v>681</v>
      </c>
      <c r="J103" s="308">
        <v>128</v>
      </c>
      <c r="K103" s="308">
        <v>690.735093132583</v>
      </c>
      <c r="L103" s="308">
        <v>8</v>
      </c>
      <c r="M103" s="308">
        <v>10</v>
      </c>
      <c r="N103" s="308">
        <v>10</v>
      </c>
      <c r="O103" s="308">
        <v>13</v>
      </c>
      <c r="P103" s="308">
        <v>51</v>
      </c>
      <c r="Q103" s="308">
        <v>20</v>
      </c>
      <c r="R103" s="308" t="s">
        <v>52</v>
      </c>
      <c r="S103" s="308">
        <v>1</v>
      </c>
      <c r="T103" s="308" t="s">
        <v>51</v>
      </c>
      <c r="U103" s="308">
        <v>65</v>
      </c>
      <c r="V103" s="308">
        <v>4</v>
      </c>
      <c r="W103" s="308">
        <v>77</v>
      </c>
      <c r="X103" s="308">
        <v>12</v>
      </c>
      <c r="Y103" s="308">
        <v>3</v>
      </c>
      <c r="Z103" s="308" t="s">
        <v>52</v>
      </c>
      <c r="AA103" s="308">
        <v>81</v>
      </c>
      <c r="AB103" s="308">
        <v>237</v>
      </c>
      <c r="AC103" s="308">
        <v>24</v>
      </c>
      <c r="AD103" s="308">
        <v>1</v>
      </c>
      <c r="AE103" s="308">
        <v>658</v>
      </c>
      <c r="AF103" s="308">
        <v>245.262750378724</v>
      </c>
      <c r="AG103" s="307">
        <v>3355.4224440415846</v>
      </c>
      <c r="AH103" s="307">
        <v>1122.5302800525728</v>
      </c>
      <c r="AI103" s="308" t="s">
        <v>51</v>
      </c>
      <c r="AJ103" s="308" t="s">
        <v>53</v>
      </c>
      <c r="AK103" s="308" t="s">
        <v>51</v>
      </c>
      <c r="AL103" s="308">
        <v>590</v>
      </c>
      <c r="AM103" s="308">
        <v>1</v>
      </c>
      <c r="AN103" s="307">
        <v>4477.952724094157</v>
      </c>
    </row>
    <row r="104" spans="1:40" ht="12.75">
      <c r="A104" s="296" t="s">
        <v>104</v>
      </c>
      <c r="B104" s="308">
        <v>33</v>
      </c>
      <c r="C104" s="308">
        <v>63</v>
      </c>
      <c r="D104" s="308">
        <v>117</v>
      </c>
      <c r="E104" s="308">
        <v>436.092224358999</v>
      </c>
      <c r="F104" s="308" t="s">
        <v>52</v>
      </c>
      <c r="G104" s="308">
        <v>17</v>
      </c>
      <c r="H104" s="308">
        <v>30</v>
      </c>
      <c r="I104" s="308">
        <v>240</v>
      </c>
      <c r="J104" s="308">
        <v>258</v>
      </c>
      <c r="K104" s="308">
        <v>414.470186265165</v>
      </c>
      <c r="L104" s="308">
        <v>67</v>
      </c>
      <c r="M104" s="308">
        <v>4</v>
      </c>
      <c r="N104" s="308">
        <v>1</v>
      </c>
      <c r="O104" s="308">
        <v>30</v>
      </c>
      <c r="P104" s="308">
        <v>172</v>
      </c>
      <c r="Q104" s="308">
        <v>35</v>
      </c>
      <c r="R104" s="308">
        <v>31</v>
      </c>
      <c r="S104" s="308" t="s">
        <v>52</v>
      </c>
      <c r="T104" s="308" t="s">
        <v>51</v>
      </c>
      <c r="U104" s="308">
        <v>113</v>
      </c>
      <c r="V104" s="308">
        <v>31.9958841614599</v>
      </c>
      <c r="W104" s="308">
        <v>293</v>
      </c>
      <c r="X104" s="308">
        <v>10</v>
      </c>
      <c r="Y104" s="308">
        <v>11</v>
      </c>
      <c r="Z104" s="308">
        <v>1</v>
      </c>
      <c r="AA104" s="308">
        <v>26</v>
      </c>
      <c r="AB104" s="308">
        <v>121</v>
      </c>
      <c r="AC104" s="308">
        <v>34</v>
      </c>
      <c r="AD104" s="308">
        <v>36</v>
      </c>
      <c r="AE104" s="308">
        <v>219</v>
      </c>
      <c r="AF104" s="308">
        <v>1317.41134489143</v>
      </c>
      <c r="AG104" s="307">
        <v>4161.969639677054</v>
      </c>
      <c r="AH104" s="307">
        <v>766.8106696323257</v>
      </c>
      <c r="AI104" s="308" t="s">
        <v>51</v>
      </c>
      <c r="AJ104" s="308">
        <v>2</v>
      </c>
      <c r="AK104" s="308" t="s">
        <v>51</v>
      </c>
      <c r="AL104" s="308">
        <v>60</v>
      </c>
      <c r="AM104" s="308">
        <v>1</v>
      </c>
      <c r="AN104" s="307">
        <v>4928.78030930938</v>
      </c>
    </row>
    <row r="105" spans="1:40" ht="12.75">
      <c r="A105" s="296" t="s">
        <v>106</v>
      </c>
      <c r="B105" s="308">
        <v>782</v>
      </c>
      <c r="C105" s="308" t="s">
        <v>52</v>
      </c>
      <c r="D105" s="308" t="s">
        <v>52</v>
      </c>
      <c r="E105" s="308">
        <v>30.7073499795971</v>
      </c>
      <c r="F105" s="308" t="s">
        <v>52</v>
      </c>
      <c r="G105" s="308">
        <v>1</v>
      </c>
      <c r="H105" s="308" t="s">
        <v>52</v>
      </c>
      <c r="I105" s="308" t="s">
        <v>52</v>
      </c>
      <c r="J105" s="308">
        <v>5</v>
      </c>
      <c r="K105" s="308">
        <v>2</v>
      </c>
      <c r="L105" s="308" t="s">
        <v>52</v>
      </c>
      <c r="M105" s="308" t="s">
        <v>52</v>
      </c>
      <c r="N105" s="308">
        <v>1</v>
      </c>
      <c r="O105" s="308" t="s">
        <v>52</v>
      </c>
      <c r="P105" s="308" t="s">
        <v>52</v>
      </c>
      <c r="Q105" s="308">
        <v>36</v>
      </c>
      <c r="R105" s="308">
        <v>2</v>
      </c>
      <c r="S105" s="308" t="s">
        <v>52</v>
      </c>
      <c r="T105" s="308" t="s">
        <v>51</v>
      </c>
      <c r="U105" s="308" t="s">
        <v>52</v>
      </c>
      <c r="V105" s="308">
        <v>1404.75883143087</v>
      </c>
      <c r="W105" s="308">
        <v>1</v>
      </c>
      <c r="X105" s="308">
        <v>0</v>
      </c>
      <c r="Y105" s="308" t="s">
        <v>52</v>
      </c>
      <c r="Z105" s="308" t="s">
        <v>52</v>
      </c>
      <c r="AA105" s="308">
        <v>11</v>
      </c>
      <c r="AB105" s="308" t="s">
        <v>52</v>
      </c>
      <c r="AC105" s="308" t="s">
        <v>52</v>
      </c>
      <c r="AD105" s="308" t="s">
        <v>52</v>
      </c>
      <c r="AE105" s="308">
        <v>23</v>
      </c>
      <c r="AF105" s="308">
        <v>177.189823742997</v>
      </c>
      <c r="AG105" s="307">
        <v>2476.656005153464</v>
      </c>
      <c r="AH105" s="307">
        <v>119.13251103696965</v>
      </c>
      <c r="AI105" s="308" t="s">
        <v>51</v>
      </c>
      <c r="AJ105" s="308" t="s">
        <v>52</v>
      </c>
      <c r="AK105" s="308" t="s">
        <v>51</v>
      </c>
      <c r="AL105" s="308" t="s">
        <v>52</v>
      </c>
      <c r="AM105" s="308" t="s">
        <v>52</v>
      </c>
      <c r="AN105" s="307">
        <v>2595.7885161904337</v>
      </c>
    </row>
    <row r="106" spans="1:40" ht="12.75">
      <c r="A106" s="296" t="s">
        <v>107</v>
      </c>
      <c r="B106" s="308" t="s">
        <v>52</v>
      </c>
      <c r="C106" s="308" t="s">
        <v>52</v>
      </c>
      <c r="D106" s="308">
        <v>70</v>
      </c>
      <c r="E106" s="308">
        <v>304.375734046916</v>
      </c>
      <c r="F106" s="308" t="s">
        <v>52</v>
      </c>
      <c r="G106" s="308" t="s">
        <v>52</v>
      </c>
      <c r="H106" s="308" t="s">
        <v>52</v>
      </c>
      <c r="I106" s="308" t="s">
        <v>52</v>
      </c>
      <c r="J106" s="308">
        <v>3585</v>
      </c>
      <c r="K106" s="308">
        <v>199</v>
      </c>
      <c r="L106" s="308" t="s">
        <v>52</v>
      </c>
      <c r="M106" s="308" t="s">
        <v>52</v>
      </c>
      <c r="N106" s="308" t="s">
        <v>52</v>
      </c>
      <c r="O106" s="308" t="s">
        <v>52</v>
      </c>
      <c r="P106" s="308">
        <v>20</v>
      </c>
      <c r="Q106" s="308">
        <v>11</v>
      </c>
      <c r="R106" s="308">
        <v>1</v>
      </c>
      <c r="S106" s="308" t="s">
        <v>52</v>
      </c>
      <c r="T106" s="308" t="s">
        <v>51</v>
      </c>
      <c r="U106" s="308">
        <v>2</v>
      </c>
      <c r="V106" s="308" t="s">
        <v>52</v>
      </c>
      <c r="W106" s="308" t="s">
        <v>52</v>
      </c>
      <c r="X106" s="308">
        <v>0</v>
      </c>
      <c r="Y106" s="308" t="s">
        <v>52</v>
      </c>
      <c r="Z106" s="308" t="s">
        <v>52</v>
      </c>
      <c r="AA106" s="308">
        <v>45</v>
      </c>
      <c r="AB106" s="308" t="s">
        <v>52</v>
      </c>
      <c r="AC106" s="308">
        <v>1</v>
      </c>
      <c r="AD106" s="308">
        <v>3</v>
      </c>
      <c r="AE106" s="308">
        <v>17</v>
      </c>
      <c r="AF106" s="308">
        <v>303.324952509198</v>
      </c>
      <c r="AG106" s="307">
        <v>4561.700686556114</v>
      </c>
      <c r="AH106" s="307">
        <v>639.2885451420483</v>
      </c>
      <c r="AI106" s="308" t="s">
        <v>51</v>
      </c>
      <c r="AJ106" s="308" t="s">
        <v>52</v>
      </c>
      <c r="AK106" s="308" t="s">
        <v>51</v>
      </c>
      <c r="AL106" s="308">
        <v>35</v>
      </c>
      <c r="AM106" s="308" t="s">
        <v>52</v>
      </c>
      <c r="AN106" s="307">
        <v>5200.989231698162</v>
      </c>
    </row>
    <row r="107" spans="1:40" ht="12.75">
      <c r="A107" s="296" t="s">
        <v>108</v>
      </c>
      <c r="B107" s="308" t="s">
        <v>52</v>
      </c>
      <c r="C107" s="308" t="s">
        <v>52</v>
      </c>
      <c r="D107" s="308">
        <v>1</v>
      </c>
      <c r="E107" s="308">
        <v>38.7957291844791</v>
      </c>
      <c r="F107" s="308" t="s">
        <v>52</v>
      </c>
      <c r="G107" s="308">
        <v>1</v>
      </c>
      <c r="H107" s="308">
        <v>4</v>
      </c>
      <c r="I107" s="308">
        <v>9</v>
      </c>
      <c r="J107" s="308">
        <v>25</v>
      </c>
      <c r="K107" s="308">
        <v>11</v>
      </c>
      <c r="L107" s="308">
        <v>1</v>
      </c>
      <c r="M107" s="308">
        <v>4</v>
      </c>
      <c r="N107" s="308" t="s">
        <v>52</v>
      </c>
      <c r="O107" s="308">
        <v>2</v>
      </c>
      <c r="P107" s="308">
        <v>3</v>
      </c>
      <c r="Q107" s="308" t="s">
        <v>52</v>
      </c>
      <c r="R107" s="308" t="s">
        <v>52</v>
      </c>
      <c r="S107" s="308" t="s">
        <v>52</v>
      </c>
      <c r="T107" s="308" t="s">
        <v>51</v>
      </c>
      <c r="U107" s="308">
        <v>5</v>
      </c>
      <c r="V107" s="308">
        <v>3</v>
      </c>
      <c r="W107" s="308">
        <v>8</v>
      </c>
      <c r="X107" s="308">
        <v>7</v>
      </c>
      <c r="Y107" s="308" t="s">
        <v>52</v>
      </c>
      <c r="Z107" s="308" t="s">
        <v>52</v>
      </c>
      <c r="AA107" s="308">
        <v>9</v>
      </c>
      <c r="AB107" s="308">
        <v>16</v>
      </c>
      <c r="AC107" s="308">
        <v>1</v>
      </c>
      <c r="AD107" s="308">
        <v>5</v>
      </c>
      <c r="AE107" s="308">
        <v>332</v>
      </c>
      <c r="AF107" s="308">
        <v>330.353908673384</v>
      </c>
      <c r="AG107" s="307">
        <v>816.1496378578631</v>
      </c>
      <c r="AH107" s="307">
        <v>239.9429447646008</v>
      </c>
      <c r="AI107" s="308" t="s">
        <v>51</v>
      </c>
      <c r="AJ107" s="308" t="s">
        <v>52</v>
      </c>
      <c r="AK107" s="308" t="s">
        <v>51</v>
      </c>
      <c r="AL107" s="308">
        <v>38</v>
      </c>
      <c r="AM107" s="308" t="s">
        <v>52</v>
      </c>
      <c r="AN107" s="307">
        <v>1056.0925826224639</v>
      </c>
    </row>
    <row r="108" spans="1:40" ht="12.75">
      <c r="A108" s="296" t="s">
        <v>109</v>
      </c>
      <c r="B108" s="308">
        <v>5</v>
      </c>
      <c r="C108" s="308">
        <v>142.5</v>
      </c>
      <c r="D108" s="308">
        <v>36</v>
      </c>
      <c r="E108" s="308">
        <v>24.067625350118</v>
      </c>
      <c r="F108" s="308" t="s">
        <v>52</v>
      </c>
      <c r="G108" s="308">
        <v>54</v>
      </c>
      <c r="H108" s="308">
        <v>13</v>
      </c>
      <c r="I108" s="308">
        <v>6</v>
      </c>
      <c r="J108" s="308">
        <v>409</v>
      </c>
      <c r="K108" s="308">
        <v>2705</v>
      </c>
      <c r="L108" s="308">
        <v>182</v>
      </c>
      <c r="M108" s="308">
        <v>25</v>
      </c>
      <c r="N108" s="308" t="s">
        <v>52</v>
      </c>
      <c r="O108" s="308">
        <v>4</v>
      </c>
      <c r="P108" s="308">
        <v>74</v>
      </c>
      <c r="Q108" s="308">
        <v>7</v>
      </c>
      <c r="R108" s="308">
        <v>2</v>
      </c>
      <c r="S108" s="308">
        <v>2</v>
      </c>
      <c r="T108" s="308" t="s">
        <v>51</v>
      </c>
      <c r="U108" s="308">
        <v>32</v>
      </c>
      <c r="V108" s="308">
        <v>2</v>
      </c>
      <c r="W108" s="308">
        <v>9</v>
      </c>
      <c r="X108" s="308">
        <v>50</v>
      </c>
      <c r="Y108" s="308">
        <v>1</v>
      </c>
      <c r="Z108" s="308">
        <v>3</v>
      </c>
      <c r="AA108" s="308">
        <v>56</v>
      </c>
      <c r="AB108" s="308">
        <v>29</v>
      </c>
      <c r="AC108" s="308">
        <v>44</v>
      </c>
      <c r="AD108" s="308">
        <v>230</v>
      </c>
      <c r="AE108" s="308">
        <v>173</v>
      </c>
      <c r="AF108" s="308">
        <v>378.405386298603</v>
      </c>
      <c r="AG108" s="307">
        <v>4697.973011648721</v>
      </c>
      <c r="AH108" s="307">
        <v>6396.241296801806</v>
      </c>
      <c r="AI108" s="308" t="s">
        <v>51</v>
      </c>
      <c r="AJ108" s="308">
        <v>7</v>
      </c>
      <c r="AK108" s="308" t="s">
        <v>51</v>
      </c>
      <c r="AL108" s="308">
        <v>2510</v>
      </c>
      <c r="AM108" s="308" t="s">
        <v>52</v>
      </c>
      <c r="AN108" s="307">
        <v>11094.214308450526</v>
      </c>
    </row>
    <row r="109" spans="1:40" ht="12.75">
      <c r="A109" s="296" t="s">
        <v>110</v>
      </c>
      <c r="B109" s="308">
        <v>100</v>
      </c>
      <c r="C109" s="308">
        <v>20</v>
      </c>
      <c r="D109" s="308">
        <v>56</v>
      </c>
      <c r="E109" s="308">
        <v>759.263845760665</v>
      </c>
      <c r="F109" s="308" t="s">
        <v>52</v>
      </c>
      <c r="G109" s="308">
        <v>18</v>
      </c>
      <c r="H109" s="308">
        <v>120</v>
      </c>
      <c r="I109" s="308">
        <v>285</v>
      </c>
      <c r="J109" s="308">
        <v>121</v>
      </c>
      <c r="K109" s="308">
        <v>354.852070241192</v>
      </c>
      <c r="L109" s="308">
        <v>11</v>
      </c>
      <c r="M109" s="308">
        <v>4</v>
      </c>
      <c r="N109" s="308">
        <v>1</v>
      </c>
      <c r="O109" s="308">
        <v>15</v>
      </c>
      <c r="P109" s="308">
        <v>114</v>
      </c>
      <c r="Q109" s="308">
        <v>58</v>
      </c>
      <c r="R109" s="308">
        <v>16</v>
      </c>
      <c r="S109" s="308" t="s">
        <v>52</v>
      </c>
      <c r="T109" s="308" t="s">
        <v>51</v>
      </c>
      <c r="U109" s="308">
        <v>104</v>
      </c>
      <c r="V109" s="308">
        <v>19.7202408958314</v>
      </c>
      <c r="W109" s="308">
        <v>177</v>
      </c>
      <c r="X109" s="308">
        <v>17</v>
      </c>
      <c r="Y109" s="308">
        <v>1</v>
      </c>
      <c r="Z109" s="308">
        <v>1</v>
      </c>
      <c r="AA109" s="308">
        <v>9</v>
      </c>
      <c r="AB109" s="308">
        <v>103</v>
      </c>
      <c r="AC109" s="308">
        <v>24</v>
      </c>
      <c r="AD109" s="308">
        <v>6</v>
      </c>
      <c r="AE109" s="308">
        <v>2237</v>
      </c>
      <c r="AF109" s="308">
        <v>2898.10474427105</v>
      </c>
      <c r="AG109" s="307">
        <v>7649.9409011687385</v>
      </c>
      <c r="AH109" s="307">
        <v>640.9664678327099</v>
      </c>
      <c r="AI109" s="308" t="s">
        <v>51</v>
      </c>
      <c r="AJ109" s="308">
        <v>1</v>
      </c>
      <c r="AK109" s="308" t="s">
        <v>51</v>
      </c>
      <c r="AL109" s="308">
        <v>209</v>
      </c>
      <c r="AM109" s="308" t="s">
        <v>52</v>
      </c>
      <c r="AN109" s="307">
        <v>8290.907369001448</v>
      </c>
    </row>
    <row r="110" spans="1:40" ht="12.75">
      <c r="A110" s="300" t="s">
        <v>249</v>
      </c>
      <c r="B110" s="308">
        <v>2</v>
      </c>
      <c r="C110" s="308" t="s">
        <v>52</v>
      </c>
      <c r="D110" s="308" t="s">
        <v>52</v>
      </c>
      <c r="E110" s="308">
        <v>3.2156004555</v>
      </c>
      <c r="F110" s="308" t="s">
        <v>52</v>
      </c>
      <c r="G110" s="308" t="s">
        <v>52</v>
      </c>
      <c r="H110" s="308" t="s">
        <v>52</v>
      </c>
      <c r="I110" s="308" t="s">
        <v>52</v>
      </c>
      <c r="J110" s="308" t="s">
        <v>52</v>
      </c>
      <c r="K110" s="308" t="s">
        <v>52</v>
      </c>
      <c r="L110" s="308" t="s">
        <v>52</v>
      </c>
      <c r="M110" s="308" t="s">
        <v>52</v>
      </c>
      <c r="N110" s="308" t="s">
        <v>52</v>
      </c>
      <c r="O110" s="308">
        <v>1</v>
      </c>
      <c r="P110" s="308" t="s">
        <v>52</v>
      </c>
      <c r="Q110" s="308" t="s">
        <v>52</v>
      </c>
      <c r="R110" s="308" t="s">
        <v>52</v>
      </c>
      <c r="S110" s="308" t="s">
        <v>52</v>
      </c>
      <c r="T110" s="308" t="s">
        <v>51</v>
      </c>
      <c r="U110" s="308" t="s">
        <v>52</v>
      </c>
      <c r="V110" s="308" t="s">
        <v>52</v>
      </c>
      <c r="W110" s="308" t="s">
        <v>52</v>
      </c>
      <c r="X110" s="308">
        <v>0</v>
      </c>
      <c r="Y110" s="308" t="s">
        <v>52</v>
      </c>
      <c r="Z110" s="308" t="s">
        <v>52</v>
      </c>
      <c r="AA110" s="308" t="s">
        <v>52</v>
      </c>
      <c r="AB110" s="308" t="s">
        <v>52</v>
      </c>
      <c r="AC110" s="308" t="s">
        <v>52</v>
      </c>
      <c r="AD110" s="308" t="s">
        <v>52</v>
      </c>
      <c r="AE110" s="308">
        <v>618</v>
      </c>
      <c r="AF110" s="308">
        <v>15.0160867578811</v>
      </c>
      <c r="AG110" s="307">
        <v>639.2316872133811</v>
      </c>
      <c r="AH110" s="307">
        <v>0</v>
      </c>
      <c r="AI110" s="308" t="s">
        <v>51</v>
      </c>
      <c r="AJ110" s="308" t="s">
        <v>52</v>
      </c>
      <c r="AK110" s="308" t="s">
        <v>51</v>
      </c>
      <c r="AL110" s="308" t="s">
        <v>52</v>
      </c>
      <c r="AM110" s="308" t="s">
        <v>52</v>
      </c>
      <c r="AN110" s="307">
        <v>639.2316872133811</v>
      </c>
    </row>
    <row r="111" spans="1:40" ht="12.75">
      <c r="A111" s="296" t="s">
        <v>111</v>
      </c>
      <c r="B111" s="308">
        <v>1</v>
      </c>
      <c r="C111" s="308">
        <v>1</v>
      </c>
      <c r="D111" s="308" t="s">
        <v>52</v>
      </c>
      <c r="E111" s="308">
        <v>136.935867314242</v>
      </c>
      <c r="F111" s="308" t="s">
        <v>52</v>
      </c>
      <c r="G111" s="308" t="s">
        <v>52</v>
      </c>
      <c r="H111" s="308" t="s">
        <v>52</v>
      </c>
      <c r="I111" s="308" t="s">
        <v>52</v>
      </c>
      <c r="J111" s="308">
        <v>4</v>
      </c>
      <c r="K111" s="308">
        <v>2</v>
      </c>
      <c r="L111" s="308" t="s">
        <v>52</v>
      </c>
      <c r="M111" s="308" t="s">
        <v>52</v>
      </c>
      <c r="N111" s="308" t="s">
        <v>52</v>
      </c>
      <c r="O111" s="308" t="s">
        <v>52</v>
      </c>
      <c r="P111" s="308">
        <v>3</v>
      </c>
      <c r="Q111" s="308" t="s">
        <v>52</v>
      </c>
      <c r="R111" s="308" t="s">
        <v>52</v>
      </c>
      <c r="S111" s="308" t="s">
        <v>52</v>
      </c>
      <c r="T111" s="308" t="s">
        <v>51</v>
      </c>
      <c r="U111" s="308" t="s">
        <v>52</v>
      </c>
      <c r="V111" s="308">
        <v>1</v>
      </c>
      <c r="W111" s="308" t="s">
        <v>52</v>
      </c>
      <c r="X111" s="308">
        <v>0</v>
      </c>
      <c r="Y111" s="308" t="s">
        <v>52</v>
      </c>
      <c r="Z111" s="308" t="s">
        <v>52</v>
      </c>
      <c r="AA111" s="308">
        <v>2</v>
      </c>
      <c r="AB111" s="308">
        <v>1</v>
      </c>
      <c r="AC111" s="308">
        <v>1</v>
      </c>
      <c r="AD111" s="308" t="s">
        <v>52</v>
      </c>
      <c r="AE111" s="308">
        <v>42</v>
      </c>
      <c r="AF111" s="308">
        <v>238.255243225046</v>
      </c>
      <c r="AG111" s="307">
        <v>433.191110539288</v>
      </c>
      <c r="AH111" s="307">
        <v>290.28062548444717</v>
      </c>
      <c r="AI111" s="308" t="s">
        <v>51</v>
      </c>
      <c r="AJ111" s="308" t="s">
        <v>52</v>
      </c>
      <c r="AK111" s="308" t="s">
        <v>51</v>
      </c>
      <c r="AL111" s="308" t="s">
        <v>52</v>
      </c>
      <c r="AM111" s="308" t="s">
        <v>52</v>
      </c>
      <c r="AN111" s="307">
        <v>723.4717360237352</v>
      </c>
    </row>
    <row r="112" spans="1:40" ht="12.75">
      <c r="A112" s="296" t="s">
        <v>112</v>
      </c>
      <c r="B112" s="308">
        <v>7</v>
      </c>
      <c r="C112" s="308">
        <v>44</v>
      </c>
      <c r="D112" s="308">
        <v>8</v>
      </c>
      <c r="E112" s="308">
        <v>103.320196729888</v>
      </c>
      <c r="F112" s="308">
        <v>134</v>
      </c>
      <c r="G112" s="308">
        <v>9</v>
      </c>
      <c r="H112" s="308">
        <v>11</v>
      </c>
      <c r="I112" s="308">
        <v>2</v>
      </c>
      <c r="J112" s="308">
        <v>94</v>
      </c>
      <c r="K112" s="308">
        <v>89</v>
      </c>
      <c r="L112" s="308" t="s">
        <v>52</v>
      </c>
      <c r="M112" s="308" t="s">
        <v>52</v>
      </c>
      <c r="N112" s="308" t="s">
        <v>52</v>
      </c>
      <c r="O112" s="308" t="s">
        <v>52</v>
      </c>
      <c r="P112" s="308">
        <v>45</v>
      </c>
      <c r="Q112" s="308">
        <v>13</v>
      </c>
      <c r="R112" s="308">
        <v>15</v>
      </c>
      <c r="S112" s="308" t="s">
        <v>52</v>
      </c>
      <c r="T112" s="308" t="s">
        <v>51</v>
      </c>
      <c r="U112" s="308">
        <v>13</v>
      </c>
      <c r="V112" s="308">
        <v>3</v>
      </c>
      <c r="W112" s="308">
        <v>9</v>
      </c>
      <c r="X112" s="308">
        <v>1</v>
      </c>
      <c r="Y112" s="308">
        <v>1</v>
      </c>
      <c r="Z112" s="308" t="s">
        <v>52</v>
      </c>
      <c r="AA112" s="308">
        <v>187</v>
      </c>
      <c r="AB112" s="308">
        <v>8</v>
      </c>
      <c r="AC112" s="308">
        <v>13</v>
      </c>
      <c r="AD112" s="308" t="s">
        <v>52</v>
      </c>
      <c r="AE112" s="308">
        <v>26</v>
      </c>
      <c r="AF112" s="308">
        <v>1020.09282708539</v>
      </c>
      <c r="AG112" s="307">
        <v>1855.413023815278</v>
      </c>
      <c r="AH112" s="307">
        <v>1818.868196677114</v>
      </c>
      <c r="AI112" s="308" t="s">
        <v>51</v>
      </c>
      <c r="AJ112" s="308" t="s">
        <v>52</v>
      </c>
      <c r="AK112" s="308" t="s">
        <v>51</v>
      </c>
      <c r="AL112" s="308">
        <v>24</v>
      </c>
      <c r="AM112" s="308" t="s">
        <v>52</v>
      </c>
      <c r="AN112" s="307">
        <v>3674.281220492392</v>
      </c>
    </row>
    <row r="113" spans="1:40" ht="12.75">
      <c r="A113" s="296" t="s">
        <v>113</v>
      </c>
      <c r="B113" s="308">
        <v>1</v>
      </c>
      <c r="C113" s="308">
        <v>2.5</v>
      </c>
      <c r="D113" s="308">
        <v>68</v>
      </c>
      <c r="E113" s="308">
        <v>274.103519695249</v>
      </c>
      <c r="F113" s="308" t="s">
        <v>52</v>
      </c>
      <c r="G113" s="308">
        <v>20</v>
      </c>
      <c r="H113" s="308" t="s">
        <v>52</v>
      </c>
      <c r="I113" s="308" t="s">
        <v>52</v>
      </c>
      <c r="J113" s="308">
        <v>2751</v>
      </c>
      <c r="K113" s="308">
        <v>168</v>
      </c>
      <c r="L113" s="308" t="s">
        <v>52</v>
      </c>
      <c r="M113" s="308" t="s">
        <v>52</v>
      </c>
      <c r="N113" s="308" t="s">
        <v>52</v>
      </c>
      <c r="O113" s="308" t="s">
        <v>52</v>
      </c>
      <c r="P113" s="308">
        <v>13</v>
      </c>
      <c r="Q113" s="308">
        <v>6</v>
      </c>
      <c r="R113" s="308" t="s">
        <v>52</v>
      </c>
      <c r="S113" s="308">
        <v>2</v>
      </c>
      <c r="T113" s="308" t="s">
        <v>51</v>
      </c>
      <c r="U113" s="308">
        <v>3</v>
      </c>
      <c r="V113" s="308" t="s">
        <v>52</v>
      </c>
      <c r="W113" s="308">
        <v>3</v>
      </c>
      <c r="X113" s="308">
        <v>6</v>
      </c>
      <c r="Y113" s="308">
        <v>236</v>
      </c>
      <c r="Z113" s="308" t="s">
        <v>52</v>
      </c>
      <c r="AA113" s="308">
        <v>149</v>
      </c>
      <c r="AB113" s="308">
        <v>3</v>
      </c>
      <c r="AC113" s="308">
        <v>59</v>
      </c>
      <c r="AD113" s="308">
        <v>7</v>
      </c>
      <c r="AE113" s="308">
        <v>36</v>
      </c>
      <c r="AF113" s="308">
        <v>167.179099237743</v>
      </c>
      <c r="AG113" s="307">
        <v>3974.7826189329917</v>
      </c>
      <c r="AH113" s="307">
        <v>1139.3095069591884</v>
      </c>
      <c r="AI113" s="308" t="s">
        <v>51</v>
      </c>
      <c r="AJ113" s="308" t="s">
        <v>52</v>
      </c>
      <c r="AK113" s="308" t="s">
        <v>51</v>
      </c>
      <c r="AL113" s="308">
        <v>108</v>
      </c>
      <c r="AM113" s="308" t="s">
        <v>52</v>
      </c>
      <c r="AN113" s="307">
        <v>5114.09212589218</v>
      </c>
    </row>
    <row r="114" spans="1:40" ht="12.75">
      <c r="A114" s="296" t="s">
        <v>114</v>
      </c>
      <c r="B114" s="308">
        <v>1</v>
      </c>
      <c r="C114" s="308">
        <v>2</v>
      </c>
      <c r="D114" s="308">
        <v>2</v>
      </c>
      <c r="E114" s="308">
        <v>3.2156004555</v>
      </c>
      <c r="F114" s="308" t="s">
        <v>52</v>
      </c>
      <c r="G114" s="308">
        <v>1</v>
      </c>
      <c r="H114" s="308" t="s">
        <v>52</v>
      </c>
      <c r="I114" s="308" t="s">
        <v>52</v>
      </c>
      <c r="J114" s="308">
        <v>55</v>
      </c>
      <c r="K114" s="308" t="s">
        <v>52</v>
      </c>
      <c r="L114" s="308" t="s">
        <v>52</v>
      </c>
      <c r="M114" s="308" t="s">
        <v>52</v>
      </c>
      <c r="N114" s="308" t="s">
        <v>52</v>
      </c>
      <c r="O114" s="308" t="s">
        <v>52</v>
      </c>
      <c r="P114" s="308">
        <v>22</v>
      </c>
      <c r="Q114" s="308" t="s">
        <v>52</v>
      </c>
      <c r="R114" s="308" t="s">
        <v>52</v>
      </c>
      <c r="S114" s="308" t="s">
        <v>52</v>
      </c>
      <c r="T114" s="308" t="s">
        <v>51</v>
      </c>
      <c r="U114" s="308">
        <v>1</v>
      </c>
      <c r="V114" s="308" t="s">
        <v>52</v>
      </c>
      <c r="W114" s="308" t="s">
        <v>52</v>
      </c>
      <c r="X114" s="308">
        <v>4</v>
      </c>
      <c r="Y114" s="308">
        <v>318</v>
      </c>
      <c r="Z114" s="308" t="s">
        <v>52</v>
      </c>
      <c r="AA114" s="308">
        <v>38</v>
      </c>
      <c r="AB114" s="308" t="s">
        <v>52</v>
      </c>
      <c r="AC114" s="308">
        <v>3</v>
      </c>
      <c r="AD114" s="308">
        <v>3</v>
      </c>
      <c r="AE114" s="308">
        <v>6</v>
      </c>
      <c r="AF114" s="308">
        <v>15.0160867578811</v>
      </c>
      <c r="AG114" s="307">
        <v>474.2316872133811</v>
      </c>
      <c r="AH114" s="307">
        <v>157.72473292218515</v>
      </c>
      <c r="AI114" s="308" t="s">
        <v>51</v>
      </c>
      <c r="AJ114" s="308" t="s">
        <v>52</v>
      </c>
      <c r="AK114" s="308" t="s">
        <v>51</v>
      </c>
      <c r="AL114" s="308">
        <v>174</v>
      </c>
      <c r="AM114" s="308" t="s">
        <v>52</v>
      </c>
      <c r="AN114" s="307">
        <v>631.9564201355663</v>
      </c>
    </row>
    <row r="115" spans="1:40" ht="12.75">
      <c r="A115" s="296" t="s">
        <v>115</v>
      </c>
      <c r="B115" s="308">
        <v>2</v>
      </c>
      <c r="C115" s="308" t="s">
        <v>52</v>
      </c>
      <c r="D115" s="308" t="s">
        <v>52</v>
      </c>
      <c r="E115" s="308">
        <v>509.367929529539</v>
      </c>
      <c r="F115" s="308">
        <v>1</v>
      </c>
      <c r="G115" s="308">
        <v>2</v>
      </c>
      <c r="H115" s="308" t="s">
        <v>52</v>
      </c>
      <c r="I115" s="308">
        <v>1</v>
      </c>
      <c r="J115" s="308">
        <v>45</v>
      </c>
      <c r="K115" s="308">
        <v>6</v>
      </c>
      <c r="L115" s="308" t="s">
        <v>52</v>
      </c>
      <c r="M115" s="308" t="s">
        <v>52</v>
      </c>
      <c r="N115" s="308" t="s">
        <v>52</v>
      </c>
      <c r="O115" s="308">
        <v>2</v>
      </c>
      <c r="P115" s="308" t="s">
        <v>52</v>
      </c>
      <c r="Q115" s="308" t="s">
        <v>52</v>
      </c>
      <c r="R115" s="308" t="s">
        <v>52</v>
      </c>
      <c r="S115" s="308" t="s">
        <v>52</v>
      </c>
      <c r="T115" s="308" t="s">
        <v>51</v>
      </c>
      <c r="U115" s="308">
        <v>4</v>
      </c>
      <c r="V115" s="308">
        <v>4.23076923076923</v>
      </c>
      <c r="W115" s="308" t="s">
        <v>52</v>
      </c>
      <c r="X115" s="308">
        <v>1</v>
      </c>
      <c r="Y115" s="308" t="s">
        <v>52</v>
      </c>
      <c r="Z115" s="308" t="s">
        <v>52</v>
      </c>
      <c r="AA115" s="308" t="s">
        <v>52</v>
      </c>
      <c r="AB115" s="308">
        <v>2</v>
      </c>
      <c r="AC115" s="308" t="s">
        <v>52</v>
      </c>
      <c r="AD115" s="308" t="s">
        <v>52</v>
      </c>
      <c r="AE115" s="308">
        <v>99</v>
      </c>
      <c r="AF115" s="308">
        <v>300.321735157621</v>
      </c>
      <c r="AG115" s="307">
        <v>978.9204339179292</v>
      </c>
      <c r="AH115" s="307">
        <v>1293.6783945000504</v>
      </c>
      <c r="AI115" s="308" t="s">
        <v>51</v>
      </c>
      <c r="AJ115" s="308" t="s">
        <v>52</v>
      </c>
      <c r="AK115" s="308" t="s">
        <v>51</v>
      </c>
      <c r="AL115" s="308">
        <v>16</v>
      </c>
      <c r="AM115" s="308" t="s">
        <v>52</v>
      </c>
      <c r="AN115" s="307">
        <v>2272.59882841798</v>
      </c>
    </row>
    <row r="116" spans="1:40" ht="12.75">
      <c r="A116" s="296" t="s">
        <v>116</v>
      </c>
      <c r="B116" s="308">
        <v>2</v>
      </c>
      <c r="C116" s="308">
        <v>1</v>
      </c>
      <c r="D116" s="308">
        <v>45</v>
      </c>
      <c r="E116" s="308">
        <v>1643.866643427</v>
      </c>
      <c r="F116" s="308">
        <v>26</v>
      </c>
      <c r="G116" s="308" t="s">
        <v>52</v>
      </c>
      <c r="H116" s="308" t="s">
        <v>52</v>
      </c>
      <c r="I116" s="308" t="s">
        <v>52</v>
      </c>
      <c r="J116" s="308">
        <v>1289</v>
      </c>
      <c r="K116" s="308">
        <v>10</v>
      </c>
      <c r="L116" s="308">
        <v>1</v>
      </c>
      <c r="M116" s="308" t="s">
        <v>52</v>
      </c>
      <c r="N116" s="308" t="s">
        <v>52</v>
      </c>
      <c r="O116" s="308" t="s">
        <v>52</v>
      </c>
      <c r="P116" s="308">
        <v>12</v>
      </c>
      <c r="Q116" s="308">
        <v>5</v>
      </c>
      <c r="R116" s="308">
        <v>1</v>
      </c>
      <c r="S116" s="308">
        <v>1</v>
      </c>
      <c r="T116" s="308" t="s">
        <v>51</v>
      </c>
      <c r="U116" s="308">
        <v>1</v>
      </c>
      <c r="V116" s="308" t="s">
        <v>52</v>
      </c>
      <c r="W116" s="308">
        <v>1</v>
      </c>
      <c r="X116" s="308">
        <v>1</v>
      </c>
      <c r="Y116" s="308" t="s">
        <v>52</v>
      </c>
      <c r="Z116" s="308">
        <v>5</v>
      </c>
      <c r="AA116" s="308">
        <v>14</v>
      </c>
      <c r="AB116" s="308" t="s">
        <v>52</v>
      </c>
      <c r="AC116" s="308">
        <v>19</v>
      </c>
      <c r="AD116" s="308" t="s">
        <v>52</v>
      </c>
      <c r="AE116" s="308">
        <v>4</v>
      </c>
      <c r="AF116" s="308">
        <v>872.935176858153</v>
      </c>
      <c r="AG116" s="307">
        <v>3954.8018202851526</v>
      </c>
      <c r="AH116" s="307">
        <v>1407.7771374650356</v>
      </c>
      <c r="AI116" s="308" t="s">
        <v>51</v>
      </c>
      <c r="AJ116" s="308" t="s">
        <v>52</v>
      </c>
      <c r="AK116" s="308" t="s">
        <v>51</v>
      </c>
      <c r="AL116" s="308">
        <v>82</v>
      </c>
      <c r="AM116" s="308" t="s">
        <v>52</v>
      </c>
      <c r="AN116" s="307">
        <v>5362.578957750188</v>
      </c>
    </row>
    <row r="117" spans="1:40" ht="12.75">
      <c r="A117" s="296" t="s">
        <v>117</v>
      </c>
      <c r="B117" s="308" t="s">
        <v>52</v>
      </c>
      <c r="C117" s="308" t="s">
        <v>52</v>
      </c>
      <c r="D117" s="308" t="s">
        <v>52</v>
      </c>
      <c r="E117" s="308" t="s">
        <v>52</v>
      </c>
      <c r="F117" s="308" t="s">
        <v>52</v>
      </c>
      <c r="G117" s="308" t="s">
        <v>52</v>
      </c>
      <c r="H117" s="308" t="s">
        <v>52</v>
      </c>
      <c r="I117" s="308" t="s">
        <v>52</v>
      </c>
      <c r="J117" s="308">
        <v>1</v>
      </c>
      <c r="K117" s="308">
        <v>1</v>
      </c>
      <c r="L117" s="308" t="s">
        <v>52</v>
      </c>
      <c r="M117" s="308" t="s">
        <v>52</v>
      </c>
      <c r="N117" s="308" t="s">
        <v>52</v>
      </c>
      <c r="O117" s="308" t="s">
        <v>52</v>
      </c>
      <c r="P117" s="308">
        <v>3</v>
      </c>
      <c r="Q117" s="308" t="s">
        <v>52</v>
      </c>
      <c r="R117" s="308" t="s">
        <v>52</v>
      </c>
      <c r="S117" s="308" t="s">
        <v>52</v>
      </c>
      <c r="T117" s="308" t="s">
        <v>51</v>
      </c>
      <c r="U117" s="308" t="s">
        <v>52</v>
      </c>
      <c r="V117" s="308" t="s">
        <v>52</v>
      </c>
      <c r="W117" s="308" t="s">
        <v>52</v>
      </c>
      <c r="X117" s="308">
        <v>0</v>
      </c>
      <c r="Y117" s="308" t="s">
        <v>52</v>
      </c>
      <c r="Z117" s="308" t="s">
        <v>52</v>
      </c>
      <c r="AA117" s="308">
        <v>14</v>
      </c>
      <c r="AB117" s="308" t="s">
        <v>52</v>
      </c>
      <c r="AC117" s="308" t="s">
        <v>52</v>
      </c>
      <c r="AD117" s="308" t="s">
        <v>52</v>
      </c>
      <c r="AE117" s="308">
        <v>1</v>
      </c>
      <c r="AF117" s="308">
        <v>2.00214490105081</v>
      </c>
      <c r="AG117" s="307">
        <v>22.00214490105081</v>
      </c>
      <c r="AH117" s="307">
        <v>0</v>
      </c>
      <c r="AI117" s="308" t="s">
        <v>51</v>
      </c>
      <c r="AJ117" s="308" t="s">
        <v>52</v>
      </c>
      <c r="AK117" s="308" t="s">
        <v>51</v>
      </c>
      <c r="AL117" s="308" t="s">
        <v>52</v>
      </c>
      <c r="AM117" s="308" t="s">
        <v>52</v>
      </c>
      <c r="AN117" s="307">
        <v>22.00214490105081</v>
      </c>
    </row>
    <row r="118" spans="1:40" ht="12.75">
      <c r="A118" s="296" t="s">
        <v>118</v>
      </c>
      <c r="B118" s="308">
        <v>4</v>
      </c>
      <c r="C118" s="308">
        <v>3</v>
      </c>
      <c r="D118" s="308">
        <v>6</v>
      </c>
      <c r="E118" s="308">
        <v>67.8459008701942</v>
      </c>
      <c r="F118" s="308">
        <v>36</v>
      </c>
      <c r="G118" s="308">
        <v>5</v>
      </c>
      <c r="H118" s="308">
        <v>2</v>
      </c>
      <c r="I118" s="308">
        <v>7</v>
      </c>
      <c r="J118" s="308">
        <v>42</v>
      </c>
      <c r="K118" s="308">
        <v>51</v>
      </c>
      <c r="L118" s="308">
        <v>1</v>
      </c>
      <c r="M118" s="308" t="s">
        <v>52</v>
      </c>
      <c r="N118" s="308">
        <v>1</v>
      </c>
      <c r="O118" s="308" t="s">
        <v>52</v>
      </c>
      <c r="P118" s="308">
        <v>15</v>
      </c>
      <c r="Q118" s="308">
        <v>15</v>
      </c>
      <c r="R118" s="308">
        <v>5</v>
      </c>
      <c r="S118" s="308" t="s">
        <v>52</v>
      </c>
      <c r="T118" s="308" t="s">
        <v>51</v>
      </c>
      <c r="U118" s="308">
        <v>4</v>
      </c>
      <c r="V118" s="308">
        <v>3</v>
      </c>
      <c r="W118" s="308">
        <v>2</v>
      </c>
      <c r="X118" s="308">
        <v>2</v>
      </c>
      <c r="Y118" s="308" t="s">
        <v>52</v>
      </c>
      <c r="Z118" s="308" t="s">
        <v>52</v>
      </c>
      <c r="AA118" s="308">
        <v>203</v>
      </c>
      <c r="AB118" s="308">
        <v>9</v>
      </c>
      <c r="AC118" s="308">
        <v>3</v>
      </c>
      <c r="AD118" s="308" t="s">
        <v>52</v>
      </c>
      <c r="AE118" s="308">
        <v>24</v>
      </c>
      <c r="AF118" s="308">
        <v>1069.14537716113</v>
      </c>
      <c r="AG118" s="307">
        <v>1579.9912780313243</v>
      </c>
      <c r="AH118" s="307">
        <v>1778.5980521012368</v>
      </c>
      <c r="AI118" s="308" t="s">
        <v>51</v>
      </c>
      <c r="AJ118" s="308" t="s">
        <v>52</v>
      </c>
      <c r="AK118" s="308" t="s">
        <v>51</v>
      </c>
      <c r="AL118" s="308">
        <v>1</v>
      </c>
      <c r="AM118" s="308" t="s">
        <v>52</v>
      </c>
      <c r="AN118" s="307">
        <v>3358.5893301325614</v>
      </c>
    </row>
    <row r="119" spans="1:40" ht="13.5" customHeight="1">
      <c r="A119" s="300" t="s">
        <v>385</v>
      </c>
      <c r="B119" s="308">
        <v>13334</v>
      </c>
      <c r="C119" s="308" t="s">
        <v>52</v>
      </c>
      <c r="D119" s="308">
        <v>2</v>
      </c>
      <c r="E119" s="308">
        <v>2799.24264593732</v>
      </c>
      <c r="F119" s="308" t="s">
        <v>52</v>
      </c>
      <c r="G119" s="308" t="s">
        <v>52</v>
      </c>
      <c r="H119" s="308" t="s">
        <v>52</v>
      </c>
      <c r="I119" s="308" t="s">
        <v>52</v>
      </c>
      <c r="J119" s="308" t="s">
        <v>52</v>
      </c>
      <c r="K119" s="308" t="s">
        <v>52</v>
      </c>
      <c r="L119" s="308" t="s">
        <v>52</v>
      </c>
      <c r="M119" s="308" t="s">
        <v>52</v>
      </c>
      <c r="N119" s="308" t="s">
        <v>52</v>
      </c>
      <c r="O119" s="308">
        <v>47</v>
      </c>
      <c r="P119" s="308">
        <v>12</v>
      </c>
      <c r="Q119" s="308" t="s">
        <v>51</v>
      </c>
      <c r="R119" s="308">
        <v>14</v>
      </c>
      <c r="S119" s="308" t="s">
        <v>52</v>
      </c>
      <c r="T119" s="308" t="s">
        <v>51</v>
      </c>
      <c r="U119" s="308" t="s">
        <v>52</v>
      </c>
      <c r="V119" s="308" t="s">
        <v>52</v>
      </c>
      <c r="W119" s="308" t="s">
        <v>52</v>
      </c>
      <c r="X119" s="308">
        <v>0</v>
      </c>
      <c r="Y119" s="308">
        <v>2</v>
      </c>
      <c r="Z119" s="308" t="s">
        <v>52</v>
      </c>
      <c r="AA119" s="308" t="s">
        <v>52</v>
      </c>
      <c r="AB119" s="308" t="s">
        <v>52</v>
      </c>
      <c r="AC119" s="308">
        <v>4</v>
      </c>
      <c r="AD119" s="308" t="s">
        <v>52</v>
      </c>
      <c r="AE119" s="308">
        <v>9701</v>
      </c>
      <c r="AF119" s="308">
        <v>8294.8863250535</v>
      </c>
      <c r="AG119" s="307">
        <v>34210.128970990816</v>
      </c>
      <c r="AH119" s="307">
        <v>760.0989788696795</v>
      </c>
      <c r="AI119" s="308" t="s">
        <v>51</v>
      </c>
      <c r="AJ119" s="308" t="s">
        <v>52</v>
      </c>
      <c r="AK119" s="308" t="s">
        <v>51</v>
      </c>
      <c r="AL119" s="308">
        <v>2</v>
      </c>
      <c r="AM119" s="308" t="s">
        <v>52</v>
      </c>
      <c r="AN119" s="307">
        <v>34970.2279498605</v>
      </c>
    </row>
    <row r="120" spans="1:40" ht="12.75">
      <c r="A120" s="296" t="s">
        <v>17</v>
      </c>
      <c r="B120" s="308">
        <v>26520</v>
      </c>
      <c r="C120" s="308">
        <v>305</v>
      </c>
      <c r="D120" s="308">
        <v>313</v>
      </c>
      <c r="E120" s="308">
        <v>10356.9989905726</v>
      </c>
      <c r="F120" s="308">
        <v>5</v>
      </c>
      <c r="G120" s="308">
        <v>107</v>
      </c>
      <c r="H120" s="308">
        <v>355</v>
      </c>
      <c r="I120" s="308">
        <v>236</v>
      </c>
      <c r="J120" s="308">
        <v>1038</v>
      </c>
      <c r="K120" s="308">
        <v>3644.09922295278</v>
      </c>
      <c r="L120" s="308">
        <v>4</v>
      </c>
      <c r="M120" s="308">
        <v>42</v>
      </c>
      <c r="N120" s="308">
        <v>3</v>
      </c>
      <c r="O120" s="308">
        <v>432</v>
      </c>
      <c r="P120" s="308">
        <v>627</v>
      </c>
      <c r="Q120" s="308">
        <v>513</v>
      </c>
      <c r="R120" s="308">
        <v>402</v>
      </c>
      <c r="S120" s="308">
        <v>9</v>
      </c>
      <c r="T120" s="308" t="s">
        <v>51</v>
      </c>
      <c r="U120" s="308">
        <v>289</v>
      </c>
      <c r="V120" s="308">
        <v>5426.29250289869</v>
      </c>
      <c r="W120" s="308">
        <v>175</v>
      </c>
      <c r="X120" s="308">
        <v>370</v>
      </c>
      <c r="Y120" s="308">
        <v>48</v>
      </c>
      <c r="Z120" s="308">
        <v>7</v>
      </c>
      <c r="AA120" s="308">
        <v>113</v>
      </c>
      <c r="AB120" s="308">
        <v>746</v>
      </c>
      <c r="AC120" s="308">
        <v>459</v>
      </c>
      <c r="AD120" s="308">
        <v>3</v>
      </c>
      <c r="AE120" s="308">
        <v>25901</v>
      </c>
      <c r="AF120" s="308">
        <v>94664.4141390338</v>
      </c>
      <c r="AG120" s="307">
        <v>173113.80485545786</v>
      </c>
      <c r="AH120" s="307">
        <v>11686.731540457655</v>
      </c>
      <c r="AI120" s="308" t="s">
        <v>51</v>
      </c>
      <c r="AJ120" s="308">
        <v>11</v>
      </c>
      <c r="AK120" s="308" t="s">
        <v>51</v>
      </c>
      <c r="AL120" s="308">
        <v>4314</v>
      </c>
      <c r="AM120" s="308">
        <v>27</v>
      </c>
      <c r="AN120" s="307">
        <v>184800.53639591552</v>
      </c>
    </row>
    <row r="121" spans="1:40" ht="12.75">
      <c r="A121" s="296" t="s">
        <v>18</v>
      </c>
      <c r="B121" s="308">
        <v>10242</v>
      </c>
      <c r="C121" s="308">
        <v>54</v>
      </c>
      <c r="D121" s="308">
        <v>77</v>
      </c>
      <c r="E121" s="308">
        <v>1081.51315309929</v>
      </c>
      <c r="F121" s="308">
        <v>1</v>
      </c>
      <c r="G121" s="308">
        <v>10</v>
      </c>
      <c r="H121" s="308">
        <v>20</v>
      </c>
      <c r="I121" s="308">
        <v>25</v>
      </c>
      <c r="J121" s="308">
        <v>272</v>
      </c>
      <c r="K121" s="308">
        <v>2454.86754656629</v>
      </c>
      <c r="L121" s="308" t="s">
        <v>52</v>
      </c>
      <c r="M121" s="308">
        <v>3</v>
      </c>
      <c r="N121" s="308">
        <v>2</v>
      </c>
      <c r="O121" s="308">
        <v>7</v>
      </c>
      <c r="P121" s="308">
        <v>90</v>
      </c>
      <c r="Q121" s="308">
        <v>1578</v>
      </c>
      <c r="R121" s="308">
        <v>269</v>
      </c>
      <c r="S121" s="308">
        <v>1</v>
      </c>
      <c r="T121" s="308" t="s">
        <v>51</v>
      </c>
      <c r="U121" s="308">
        <v>1120</v>
      </c>
      <c r="V121" s="308">
        <v>407.285728226986</v>
      </c>
      <c r="W121" s="308">
        <v>77</v>
      </c>
      <c r="X121" s="308">
        <v>5</v>
      </c>
      <c r="Y121" s="308">
        <v>6</v>
      </c>
      <c r="Z121" s="308">
        <v>3</v>
      </c>
      <c r="AA121" s="308">
        <v>12</v>
      </c>
      <c r="AB121" s="308">
        <v>60</v>
      </c>
      <c r="AC121" s="308">
        <v>68</v>
      </c>
      <c r="AD121" s="308">
        <v>19</v>
      </c>
      <c r="AE121" s="308">
        <v>924</v>
      </c>
      <c r="AF121" s="308">
        <v>7700.24928944141</v>
      </c>
      <c r="AG121" s="307">
        <v>26588.915717333977</v>
      </c>
      <c r="AH121" s="307">
        <v>10196.736191150203</v>
      </c>
      <c r="AI121" s="308" t="s">
        <v>51</v>
      </c>
      <c r="AJ121" s="308">
        <v>1</v>
      </c>
      <c r="AK121" s="308" t="s">
        <v>51</v>
      </c>
      <c r="AL121" s="308">
        <v>62</v>
      </c>
      <c r="AM121" s="308" t="s">
        <v>52</v>
      </c>
      <c r="AN121" s="307">
        <v>36785.65190848418</v>
      </c>
    </row>
    <row r="122" spans="1:40" ht="12.75">
      <c r="A122" s="296" t="s">
        <v>120</v>
      </c>
      <c r="B122" s="308">
        <v>1172</v>
      </c>
      <c r="C122" s="308">
        <v>609</v>
      </c>
      <c r="D122" s="308">
        <v>310</v>
      </c>
      <c r="E122" s="308">
        <v>5976.61773785069</v>
      </c>
      <c r="F122" s="308">
        <v>2</v>
      </c>
      <c r="G122" s="308">
        <v>47</v>
      </c>
      <c r="H122" s="308">
        <v>219</v>
      </c>
      <c r="I122" s="308">
        <v>142</v>
      </c>
      <c r="J122" s="308">
        <v>1728</v>
      </c>
      <c r="K122" s="308">
        <v>4021.24715271159</v>
      </c>
      <c r="L122" s="308">
        <v>54</v>
      </c>
      <c r="M122" s="308">
        <v>579</v>
      </c>
      <c r="N122" s="308">
        <v>6</v>
      </c>
      <c r="O122" s="308">
        <v>38</v>
      </c>
      <c r="P122" s="308">
        <v>1289</v>
      </c>
      <c r="Q122" s="308">
        <v>212</v>
      </c>
      <c r="R122" s="308">
        <v>31</v>
      </c>
      <c r="S122" s="308" t="s">
        <v>52</v>
      </c>
      <c r="T122" s="308" t="s">
        <v>51</v>
      </c>
      <c r="U122" s="308">
        <v>308</v>
      </c>
      <c r="V122" s="308">
        <v>153.723747604352</v>
      </c>
      <c r="W122" s="308">
        <v>327</v>
      </c>
      <c r="X122" s="308">
        <v>39</v>
      </c>
      <c r="Y122" s="308">
        <v>15</v>
      </c>
      <c r="Z122" s="308">
        <v>2</v>
      </c>
      <c r="AA122" s="308">
        <v>136</v>
      </c>
      <c r="AB122" s="308">
        <v>1117</v>
      </c>
      <c r="AC122" s="308">
        <v>361</v>
      </c>
      <c r="AD122" s="308">
        <v>906</v>
      </c>
      <c r="AE122" s="308">
        <v>2400</v>
      </c>
      <c r="AF122" s="308">
        <v>3063.28169860774</v>
      </c>
      <c r="AG122" s="307">
        <v>25263.870336774376</v>
      </c>
      <c r="AH122" s="307">
        <v>14718.737842483064</v>
      </c>
      <c r="AI122" s="308" t="s">
        <v>51</v>
      </c>
      <c r="AJ122" s="308" t="s">
        <v>52</v>
      </c>
      <c r="AK122" s="308" t="s">
        <v>51</v>
      </c>
      <c r="AL122" s="308">
        <v>268</v>
      </c>
      <c r="AM122" s="308">
        <v>5</v>
      </c>
      <c r="AN122" s="307">
        <v>39982.60817925744</v>
      </c>
    </row>
    <row r="123" spans="1:40" ht="12.75">
      <c r="A123" s="296" t="s">
        <v>121</v>
      </c>
      <c r="B123" s="308">
        <v>72</v>
      </c>
      <c r="C123" s="308">
        <v>32</v>
      </c>
      <c r="D123" s="308">
        <v>31</v>
      </c>
      <c r="E123" s="308">
        <v>502.107806901936</v>
      </c>
      <c r="F123" s="308" t="s">
        <v>52</v>
      </c>
      <c r="G123" s="308">
        <v>34</v>
      </c>
      <c r="H123" s="308">
        <v>226</v>
      </c>
      <c r="I123" s="308">
        <v>23</v>
      </c>
      <c r="J123" s="308">
        <v>197</v>
      </c>
      <c r="K123" s="308">
        <v>564</v>
      </c>
      <c r="L123" s="308">
        <v>58</v>
      </c>
      <c r="M123" s="308">
        <v>5</v>
      </c>
      <c r="N123" s="308" t="s">
        <v>52</v>
      </c>
      <c r="O123" s="308">
        <v>11</v>
      </c>
      <c r="P123" s="308">
        <v>81</v>
      </c>
      <c r="Q123" s="308">
        <v>13</v>
      </c>
      <c r="R123" s="308">
        <v>36</v>
      </c>
      <c r="S123" s="308">
        <v>1</v>
      </c>
      <c r="T123" s="308" t="s">
        <v>51</v>
      </c>
      <c r="U123" s="308">
        <v>60</v>
      </c>
      <c r="V123" s="308">
        <v>60.3487439390491</v>
      </c>
      <c r="W123" s="308">
        <v>189</v>
      </c>
      <c r="X123" s="308">
        <v>46</v>
      </c>
      <c r="Y123" s="308">
        <v>2</v>
      </c>
      <c r="Z123" s="308">
        <v>12</v>
      </c>
      <c r="AA123" s="308">
        <v>77</v>
      </c>
      <c r="AB123" s="308">
        <v>218</v>
      </c>
      <c r="AC123" s="308">
        <v>53</v>
      </c>
      <c r="AD123" s="308">
        <v>267</v>
      </c>
      <c r="AE123" s="308">
        <v>557</v>
      </c>
      <c r="AF123" s="308">
        <v>307.329242311299</v>
      </c>
      <c r="AG123" s="307">
        <v>3734.785793152284</v>
      </c>
      <c r="AH123" s="307">
        <v>5980.116469517744</v>
      </c>
      <c r="AI123" s="308" t="s">
        <v>51</v>
      </c>
      <c r="AJ123" s="308" t="s">
        <v>52</v>
      </c>
      <c r="AK123" s="308" t="s">
        <v>51</v>
      </c>
      <c r="AL123" s="308">
        <v>212</v>
      </c>
      <c r="AM123" s="308" t="s">
        <v>52</v>
      </c>
      <c r="AN123" s="307">
        <v>9714.902262670028</v>
      </c>
    </row>
    <row r="124" spans="1:40" ht="12.75">
      <c r="A124" s="296" t="s">
        <v>20</v>
      </c>
      <c r="B124" s="308">
        <v>202</v>
      </c>
      <c r="C124" s="308">
        <v>93</v>
      </c>
      <c r="D124" s="308">
        <v>28</v>
      </c>
      <c r="E124" s="308">
        <v>1109.65420963792</v>
      </c>
      <c r="F124" s="308">
        <v>7</v>
      </c>
      <c r="G124" s="308">
        <v>168</v>
      </c>
      <c r="H124" s="308">
        <v>48</v>
      </c>
      <c r="I124" s="308">
        <v>23</v>
      </c>
      <c r="J124" s="308">
        <v>284</v>
      </c>
      <c r="K124" s="308">
        <v>1415.20527939775</v>
      </c>
      <c r="L124" s="308">
        <v>81</v>
      </c>
      <c r="M124" s="308">
        <v>791</v>
      </c>
      <c r="N124" s="308">
        <v>1</v>
      </c>
      <c r="O124" s="308">
        <v>11</v>
      </c>
      <c r="P124" s="308">
        <v>1209</v>
      </c>
      <c r="Q124" s="308">
        <v>47</v>
      </c>
      <c r="R124" s="308">
        <v>2</v>
      </c>
      <c r="S124" s="308">
        <v>1</v>
      </c>
      <c r="T124" s="308" t="s">
        <v>51</v>
      </c>
      <c r="U124" s="308">
        <v>169</v>
      </c>
      <c r="V124" s="308">
        <v>41.6926806742092</v>
      </c>
      <c r="W124" s="308">
        <v>25</v>
      </c>
      <c r="X124" s="308">
        <v>27</v>
      </c>
      <c r="Y124" s="308">
        <v>5</v>
      </c>
      <c r="Z124" s="308">
        <v>137</v>
      </c>
      <c r="AA124" s="308">
        <v>116</v>
      </c>
      <c r="AB124" s="308">
        <v>32</v>
      </c>
      <c r="AC124" s="308">
        <v>71</v>
      </c>
      <c r="AD124" s="308">
        <v>21</v>
      </c>
      <c r="AE124" s="308">
        <v>616</v>
      </c>
      <c r="AF124" s="308">
        <v>3007.22164137831</v>
      </c>
      <c r="AG124" s="307">
        <v>9788.77381108819</v>
      </c>
      <c r="AH124" s="307">
        <v>7127.81558993024</v>
      </c>
      <c r="AI124" s="308" t="s">
        <v>51</v>
      </c>
      <c r="AJ124" s="308">
        <v>4</v>
      </c>
      <c r="AK124" s="308" t="s">
        <v>53</v>
      </c>
      <c r="AL124" s="308">
        <v>407</v>
      </c>
      <c r="AM124" s="308">
        <v>1</v>
      </c>
      <c r="AN124" s="307">
        <v>16916.589401018427</v>
      </c>
    </row>
    <row r="125" spans="1:40" ht="12.75">
      <c r="A125" s="296" t="s">
        <v>22</v>
      </c>
      <c r="B125" s="308">
        <v>17</v>
      </c>
      <c r="C125" s="308">
        <v>3</v>
      </c>
      <c r="D125" s="308">
        <v>1</v>
      </c>
      <c r="E125" s="308">
        <v>1285.59845520056</v>
      </c>
      <c r="F125" s="308" t="s">
        <v>52</v>
      </c>
      <c r="G125" s="308" t="s">
        <v>52</v>
      </c>
      <c r="H125" s="308">
        <v>3</v>
      </c>
      <c r="I125" s="308">
        <v>6</v>
      </c>
      <c r="J125" s="308">
        <v>22</v>
      </c>
      <c r="K125" s="308">
        <v>15</v>
      </c>
      <c r="L125" s="308" t="s">
        <v>52</v>
      </c>
      <c r="M125" s="308">
        <v>1</v>
      </c>
      <c r="N125" s="308" t="s">
        <v>52</v>
      </c>
      <c r="O125" s="308">
        <v>5</v>
      </c>
      <c r="P125" s="308">
        <v>5</v>
      </c>
      <c r="Q125" s="308">
        <v>12</v>
      </c>
      <c r="R125" s="308">
        <v>2</v>
      </c>
      <c r="S125" s="308" t="s">
        <v>52</v>
      </c>
      <c r="T125" s="308" t="s">
        <v>51</v>
      </c>
      <c r="U125" s="308">
        <v>7</v>
      </c>
      <c r="V125" s="308">
        <v>7</v>
      </c>
      <c r="W125" s="308">
        <v>6</v>
      </c>
      <c r="X125" s="308">
        <v>0</v>
      </c>
      <c r="Y125" s="308" t="s">
        <v>52</v>
      </c>
      <c r="Z125" s="308" t="s">
        <v>52</v>
      </c>
      <c r="AA125" s="308">
        <v>3</v>
      </c>
      <c r="AB125" s="308">
        <v>5</v>
      </c>
      <c r="AC125" s="308">
        <v>2</v>
      </c>
      <c r="AD125" s="308" t="s">
        <v>52</v>
      </c>
      <c r="AE125" s="308">
        <v>631</v>
      </c>
      <c r="AF125" s="308">
        <v>3875.15145598384</v>
      </c>
      <c r="AG125" s="307">
        <v>5913.7499111844</v>
      </c>
      <c r="AH125" s="307">
        <v>1756.785057122637</v>
      </c>
      <c r="AI125" s="308" t="s">
        <v>51</v>
      </c>
      <c r="AJ125" s="308" t="s">
        <v>52</v>
      </c>
      <c r="AK125" s="308" t="s">
        <v>51</v>
      </c>
      <c r="AL125" s="308">
        <v>21</v>
      </c>
      <c r="AM125" s="308" t="s">
        <v>52</v>
      </c>
      <c r="AN125" s="307">
        <v>7670.534968307037</v>
      </c>
    </row>
    <row r="126" spans="1:40" ht="12.75">
      <c r="A126" s="296" t="s">
        <v>24</v>
      </c>
      <c r="B126" s="308">
        <v>271</v>
      </c>
      <c r="C126" s="308">
        <v>29</v>
      </c>
      <c r="D126" s="308">
        <v>16</v>
      </c>
      <c r="E126" s="308">
        <v>967.622886381777</v>
      </c>
      <c r="F126" s="308">
        <v>2</v>
      </c>
      <c r="G126" s="308">
        <v>51</v>
      </c>
      <c r="H126" s="308">
        <v>20</v>
      </c>
      <c r="I126" s="308">
        <v>14</v>
      </c>
      <c r="J126" s="308">
        <v>201</v>
      </c>
      <c r="K126" s="308">
        <v>711.735093132583</v>
      </c>
      <c r="L126" s="308">
        <v>229</v>
      </c>
      <c r="M126" s="308">
        <v>7</v>
      </c>
      <c r="N126" s="308" t="s">
        <v>52</v>
      </c>
      <c r="O126" s="308">
        <v>18</v>
      </c>
      <c r="P126" s="308" t="s">
        <v>52</v>
      </c>
      <c r="Q126" s="308">
        <v>26</v>
      </c>
      <c r="R126" s="308">
        <v>10</v>
      </c>
      <c r="S126" s="308" t="s">
        <v>52</v>
      </c>
      <c r="T126" s="308" t="s">
        <v>51</v>
      </c>
      <c r="U126" s="308">
        <v>11</v>
      </c>
      <c r="V126" s="308">
        <v>31</v>
      </c>
      <c r="W126" s="308">
        <v>9</v>
      </c>
      <c r="X126" s="308">
        <v>20</v>
      </c>
      <c r="Y126" s="308">
        <v>1</v>
      </c>
      <c r="Z126" s="308">
        <v>5</v>
      </c>
      <c r="AA126" s="308">
        <v>76</v>
      </c>
      <c r="AB126" s="308">
        <v>47</v>
      </c>
      <c r="AC126" s="308">
        <v>11</v>
      </c>
      <c r="AD126" s="308">
        <v>202</v>
      </c>
      <c r="AE126" s="308">
        <v>1286</v>
      </c>
      <c r="AF126" s="308">
        <v>1800.9293384952</v>
      </c>
      <c r="AG126" s="307">
        <v>6073.287318009559</v>
      </c>
      <c r="AH126" s="307">
        <v>6129.451588986621</v>
      </c>
      <c r="AI126" s="308" t="s">
        <v>51</v>
      </c>
      <c r="AJ126" s="308" t="s">
        <v>52</v>
      </c>
      <c r="AK126" s="308" t="s">
        <v>51</v>
      </c>
      <c r="AL126" s="308">
        <v>297</v>
      </c>
      <c r="AM126" s="308" t="s">
        <v>52</v>
      </c>
      <c r="AN126" s="307">
        <v>12202.73890699618</v>
      </c>
    </row>
    <row r="127" spans="1:40" ht="12.75">
      <c r="A127" s="296" t="s">
        <v>292</v>
      </c>
      <c r="B127" s="308">
        <v>39</v>
      </c>
      <c r="C127" s="308">
        <v>51</v>
      </c>
      <c r="D127" s="308">
        <v>93</v>
      </c>
      <c r="E127" s="308">
        <v>255.280436275284</v>
      </c>
      <c r="F127" s="308" t="s">
        <v>52</v>
      </c>
      <c r="G127" s="308">
        <v>332</v>
      </c>
      <c r="H127" s="308">
        <v>14</v>
      </c>
      <c r="I127" s="308">
        <v>27</v>
      </c>
      <c r="J127" s="308">
        <v>200</v>
      </c>
      <c r="K127" s="308">
        <v>989</v>
      </c>
      <c r="L127" s="308">
        <v>37</v>
      </c>
      <c r="M127" s="308">
        <v>18</v>
      </c>
      <c r="N127" s="308">
        <v>5</v>
      </c>
      <c r="O127" s="308">
        <v>11</v>
      </c>
      <c r="P127" s="308">
        <v>36</v>
      </c>
      <c r="Q127" s="308">
        <v>35</v>
      </c>
      <c r="R127" s="308">
        <v>65</v>
      </c>
      <c r="S127" s="308">
        <v>1</v>
      </c>
      <c r="T127" s="308" t="s">
        <v>51</v>
      </c>
      <c r="U127" s="308">
        <v>35</v>
      </c>
      <c r="V127" s="308">
        <v>42.2423775986128</v>
      </c>
      <c r="W127" s="308">
        <v>19</v>
      </c>
      <c r="X127" s="308">
        <v>426</v>
      </c>
      <c r="Y127" s="308">
        <v>3</v>
      </c>
      <c r="Z127" s="308">
        <v>2</v>
      </c>
      <c r="AA127" s="308">
        <v>18</v>
      </c>
      <c r="AB127" s="308">
        <v>26</v>
      </c>
      <c r="AC127" s="308">
        <v>32</v>
      </c>
      <c r="AD127" s="308">
        <v>709</v>
      </c>
      <c r="AE127" s="308">
        <v>1178</v>
      </c>
      <c r="AF127" s="308">
        <v>1457.56148796499</v>
      </c>
      <c r="AG127" s="307">
        <v>6156.084301838887</v>
      </c>
      <c r="AH127" s="307">
        <v>41488.31644929734</v>
      </c>
      <c r="AI127" s="308" t="s">
        <v>51</v>
      </c>
      <c r="AJ127" s="308">
        <v>3</v>
      </c>
      <c r="AK127" s="308" t="s">
        <v>51</v>
      </c>
      <c r="AL127" s="308">
        <v>35531</v>
      </c>
      <c r="AM127" s="308">
        <v>1</v>
      </c>
      <c r="AN127" s="307">
        <v>47644.40075113622</v>
      </c>
    </row>
    <row r="128" spans="1:40" ht="12.75">
      <c r="A128" s="296" t="s">
        <v>123</v>
      </c>
      <c r="B128" s="308">
        <v>1417</v>
      </c>
      <c r="C128" s="308">
        <v>40</v>
      </c>
      <c r="D128" s="308">
        <v>67</v>
      </c>
      <c r="E128" s="308">
        <v>797.575220344096</v>
      </c>
      <c r="F128" s="308">
        <v>1</v>
      </c>
      <c r="G128" s="308">
        <v>24</v>
      </c>
      <c r="H128" s="308">
        <v>51</v>
      </c>
      <c r="I128" s="308">
        <v>340</v>
      </c>
      <c r="J128" s="308">
        <v>178</v>
      </c>
      <c r="K128" s="308">
        <v>422</v>
      </c>
      <c r="L128" s="308">
        <v>43</v>
      </c>
      <c r="M128" s="308">
        <v>9</v>
      </c>
      <c r="N128" s="308">
        <v>2</v>
      </c>
      <c r="O128" s="308">
        <v>15</v>
      </c>
      <c r="P128" s="308">
        <v>71</v>
      </c>
      <c r="Q128" s="308">
        <v>112</v>
      </c>
      <c r="R128" s="308">
        <v>40</v>
      </c>
      <c r="S128" s="308" t="s">
        <v>52</v>
      </c>
      <c r="T128" s="308" t="s">
        <v>51</v>
      </c>
      <c r="U128" s="308">
        <v>56</v>
      </c>
      <c r="V128" s="308">
        <v>60</v>
      </c>
      <c r="W128" s="308">
        <v>58</v>
      </c>
      <c r="X128" s="308">
        <v>56</v>
      </c>
      <c r="Y128" s="308">
        <v>7</v>
      </c>
      <c r="Z128" s="308">
        <v>17</v>
      </c>
      <c r="AA128" s="308">
        <v>20</v>
      </c>
      <c r="AB128" s="308">
        <v>49</v>
      </c>
      <c r="AC128" s="308">
        <v>27</v>
      </c>
      <c r="AD128" s="308">
        <v>66</v>
      </c>
      <c r="AE128" s="308">
        <v>2428</v>
      </c>
      <c r="AF128" s="308">
        <v>5844.26096616731</v>
      </c>
      <c r="AG128" s="307">
        <v>12317.836186511406</v>
      </c>
      <c r="AH128" s="307">
        <v>1542.010952717959</v>
      </c>
      <c r="AI128" s="308" t="s">
        <v>51</v>
      </c>
      <c r="AJ128" s="308">
        <v>1</v>
      </c>
      <c r="AK128" s="308" t="s">
        <v>51</v>
      </c>
      <c r="AL128" s="308">
        <v>346</v>
      </c>
      <c r="AM128" s="308" t="s">
        <v>52</v>
      </c>
      <c r="AN128" s="307">
        <v>13859.847139229365</v>
      </c>
    </row>
    <row r="129" spans="1:40" ht="12.75">
      <c r="A129" s="296" t="s">
        <v>124</v>
      </c>
      <c r="B129" s="308">
        <v>23</v>
      </c>
      <c r="C129" s="308" t="s">
        <v>52</v>
      </c>
      <c r="D129" s="308" t="s">
        <v>52</v>
      </c>
      <c r="E129" s="308" t="s">
        <v>52</v>
      </c>
      <c r="F129" s="308" t="s">
        <v>52</v>
      </c>
      <c r="G129" s="308" t="s">
        <v>52</v>
      </c>
      <c r="H129" s="308" t="s">
        <v>52</v>
      </c>
      <c r="I129" s="308" t="s">
        <v>52</v>
      </c>
      <c r="J129" s="308" t="s">
        <v>52</v>
      </c>
      <c r="K129" s="308">
        <v>1</v>
      </c>
      <c r="L129" s="308" t="s">
        <v>52</v>
      </c>
      <c r="M129" s="308" t="s">
        <v>52</v>
      </c>
      <c r="N129" s="308" t="s">
        <v>52</v>
      </c>
      <c r="O129" s="308" t="s">
        <v>52</v>
      </c>
      <c r="P129" s="308" t="s">
        <v>52</v>
      </c>
      <c r="Q129" s="308">
        <v>1</v>
      </c>
      <c r="R129" s="308" t="s">
        <v>52</v>
      </c>
      <c r="S129" s="308" t="s">
        <v>52</v>
      </c>
      <c r="T129" s="308" t="s">
        <v>51</v>
      </c>
      <c r="U129" s="308" t="s">
        <v>52</v>
      </c>
      <c r="V129" s="308">
        <v>40.4677582071793</v>
      </c>
      <c r="W129" s="308" t="s">
        <v>52</v>
      </c>
      <c r="X129" s="308">
        <v>0</v>
      </c>
      <c r="Y129" s="308" t="s">
        <v>52</v>
      </c>
      <c r="Z129" s="308" t="s">
        <v>52</v>
      </c>
      <c r="AA129" s="308">
        <v>2</v>
      </c>
      <c r="AB129" s="308" t="s">
        <v>52</v>
      </c>
      <c r="AC129" s="308" t="s">
        <v>52</v>
      </c>
      <c r="AD129" s="308" t="s">
        <v>52</v>
      </c>
      <c r="AE129" s="308">
        <v>1</v>
      </c>
      <c r="AF129" s="308">
        <v>36.0386082189146</v>
      </c>
      <c r="AG129" s="307">
        <v>104.5063664260939</v>
      </c>
      <c r="AH129" s="307">
        <v>1481.6057358541436</v>
      </c>
      <c r="AI129" s="308" t="s">
        <v>51</v>
      </c>
      <c r="AJ129" s="308" t="s">
        <v>52</v>
      </c>
      <c r="AK129" s="308" t="s">
        <v>51</v>
      </c>
      <c r="AL129" s="308" t="s">
        <v>52</v>
      </c>
      <c r="AM129" s="308" t="s">
        <v>52</v>
      </c>
      <c r="AN129" s="307">
        <v>1586.1121022802377</v>
      </c>
    </row>
    <row r="130" spans="1:40" ht="12.75">
      <c r="A130" s="296" t="s">
        <v>125</v>
      </c>
      <c r="B130" s="308">
        <v>988</v>
      </c>
      <c r="C130" s="308">
        <v>7</v>
      </c>
      <c r="D130" s="308">
        <v>2</v>
      </c>
      <c r="E130" s="308">
        <v>7668.90490411462</v>
      </c>
      <c r="F130" s="308">
        <v>3</v>
      </c>
      <c r="G130" s="308">
        <v>21</v>
      </c>
      <c r="H130" s="308">
        <v>2</v>
      </c>
      <c r="I130" s="308" t="s">
        <v>52</v>
      </c>
      <c r="J130" s="308">
        <v>160</v>
      </c>
      <c r="K130" s="308">
        <v>152.867546566291</v>
      </c>
      <c r="L130" s="308">
        <v>2</v>
      </c>
      <c r="M130" s="308" t="s">
        <v>52</v>
      </c>
      <c r="N130" s="308" t="s">
        <v>52</v>
      </c>
      <c r="O130" s="308">
        <v>3</v>
      </c>
      <c r="P130" s="308" t="s">
        <v>52</v>
      </c>
      <c r="Q130" s="308" t="s">
        <v>51</v>
      </c>
      <c r="R130" s="308" t="s">
        <v>52</v>
      </c>
      <c r="S130" s="308" t="s">
        <v>52</v>
      </c>
      <c r="T130" s="308" t="s">
        <v>51</v>
      </c>
      <c r="U130" s="308">
        <v>1</v>
      </c>
      <c r="V130" s="308">
        <v>2198.74009043701</v>
      </c>
      <c r="W130" s="308" t="s">
        <v>52</v>
      </c>
      <c r="X130" s="308">
        <v>3</v>
      </c>
      <c r="Y130" s="308" t="s">
        <v>52</v>
      </c>
      <c r="Z130" s="308" t="s">
        <v>52</v>
      </c>
      <c r="AA130" s="308">
        <v>65</v>
      </c>
      <c r="AB130" s="308">
        <v>1</v>
      </c>
      <c r="AC130" s="308">
        <v>4</v>
      </c>
      <c r="AD130" s="308">
        <v>3</v>
      </c>
      <c r="AE130" s="308">
        <v>71</v>
      </c>
      <c r="AF130" s="308">
        <v>65.0697092841513</v>
      </c>
      <c r="AG130" s="307">
        <v>11421.582250402073</v>
      </c>
      <c r="AH130" s="307">
        <v>582.2391736595558</v>
      </c>
      <c r="AI130" s="308" t="s">
        <v>51</v>
      </c>
      <c r="AJ130" s="308" t="s">
        <v>52</v>
      </c>
      <c r="AK130" s="308" t="s">
        <v>51</v>
      </c>
      <c r="AL130" s="308">
        <v>383</v>
      </c>
      <c r="AM130" s="308" t="s">
        <v>52</v>
      </c>
      <c r="AN130" s="307">
        <v>12003.821424061629</v>
      </c>
    </row>
    <row r="131" spans="1:40" ht="12.75">
      <c r="A131" s="296" t="s">
        <v>126</v>
      </c>
      <c r="B131" s="308">
        <v>240</v>
      </c>
      <c r="C131" s="308">
        <v>1</v>
      </c>
      <c r="D131" s="308" t="s">
        <v>52</v>
      </c>
      <c r="E131" s="308">
        <v>297.538497152909</v>
      </c>
      <c r="F131" s="308" t="s">
        <v>52</v>
      </c>
      <c r="G131" s="308">
        <v>20</v>
      </c>
      <c r="H131" s="308" t="s">
        <v>52</v>
      </c>
      <c r="I131" s="308">
        <v>1</v>
      </c>
      <c r="J131" s="308">
        <v>84</v>
      </c>
      <c r="K131" s="308">
        <v>17</v>
      </c>
      <c r="L131" s="308">
        <v>2</v>
      </c>
      <c r="M131" s="308">
        <v>3</v>
      </c>
      <c r="N131" s="308" t="s">
        <v>52</v>
      </c>
      <c r="O131" s="308">
        <v>152</v>
      </c>
      <c r="P131" s="308">
        <v>6</v>
      </c>
      <c r="Q131" s="308">
        <v>7</v>
      </c>
      <c r="R131" s="308" t="s">
        <v>52</v>
      </c>
      <c r="S131" s="308" t="s">
        <v>52</v>
      </c>
      <c r="T131" s="308" t="s">
        <v>51</v>
      </c>
      <c r="U131" s="308" t="s">
        <v>52</v>
      </c>
      <c r="V131" s="308">
        <v>4</v>
      </c>
      <c r="W131" s="308" t="s">
        <v>52</v>
      </c>
      <c r="X131" s="308">
        <v>4</v>
      </c>
      <c r="Y131" s="308" t="s">
        <v>52</v>
      </c>
      <c r="Z131" s="308">
        <v>414</v>
      </c>
      <c r="AA131" s="308">
        <v>8</v>
      </c>
      <c r="AB131" s="308" t="s">
        <v>52</v>
      </c>
      <c r="AC131" s="308">
        <v>4</v>
      </c>
      <c r="AD131" s="308">
        <v>3</v>
      </c>
      <c r="AE131" s="308">
        <v>1265</v>
      </c>
      <c r="AF131" s="308">
        <v>1824.95507730781</v>
      </c>
      <c r="AG131" s="307">
        <v>4357.493574460719</v>
      </c>
      <c r="AH131" s="307">
        <v>3907.8819465507368</v>
      </c>
      <c r="AI131" s="308" t="s">
        <v>51</v>
      </c>
      <c r="AJ131" s="308" t="s">
        <v>52</v>
      </c>
      <c r="AK131" s="308" t="s">
        <v>51</v>
      </c>
      <c r="AL131" s="308">
        <v>2</v>
      </c>
      <c r="AM131" s="308" t="s">
        <v>52</v>
      </c>
      <c r="AN131" s="307">
        <v>8265.375521011456</v>
      </c>
    </row>
    <row r="132" spans="1:40" ht="12.75">
      <c r="A132" s="296" t="s">
        <v>127</v>
      </c>
      <c r="B132" s="308">
        <v>7</v>
      </c>
      <c r="C132" s="308">
        <v>57</v>
      </c>
      <c r="D132" s="308">
        <v>44</v>
      </c>
      <c r="E132" s="308">
        <v>42.2127766214374</v>
      </c>
      <c r="F132" s="308" t="s">
        <v>52</v>
      </c>
      <c r="G132" s="308">
        <v>42</v>
      </c>
      <c r="H132" s="308">
        <v>3</v>
      </c>
      <c r="I132" s="308">
        <v>9</v>
      </c>
      <c r="J132" s="308">
        <v>101</v>
      </c>
      <c r="K132" s="308">
        <v>527</v>
      </c>
      <c r="L132" s="308">
        <v>6</v>
      </c>
      <c r="M132" s="308">
        <v>4</v>
      </c>
      <c r="N132" s="308" t="s">
        <v>52</v>
      </c>
      <c r="O132" s="308" t="s">
        <v>52</v>
      </c>
      <c r="P132" s="308">
        <v>11</v>
      </c>
      <c r="Q132" s="308">
        <v>56</v>
      </c>
      <c r="R132" s="308">
        <v>26</v>
      </c>
      <c r="S132" s="308" t="s">
        <v>52</v>
      </c>
      <c r="T132" s="308" t="s">
        <v>51</v>
      </c>
      <c r="U132" s="308">
        <v>9</v>
      </c>
      <c r="V132" s="308">
        <v>2</v>
      </c>
      <c r="W132" s="308">
        <v>7</v>
      </c>
      <c r="X132" s="308">
        <v>13</v>
      </c>
      <c r="Y132" s="308" t="s">
        <v>52</v>
      </c>
      <c r="Z132" s="308">
        <v>4</v>
      </c>
      <c r="AA132" s="308">
        <v>9</v>
      </c>
      <c r="AB132" s="308">
        <v>19</v>
      </c>
      <c r="AC132" s="308">
        <v>21</v>
      </c>
      <c r="AD132" s="308">
        <v>596</v>
      </c>
      <c r="AE132" s="308">
        <v>70</v>
      </c>
      <c r="AF132" s="308">
        <v>264.283126938707</v>
      </c>
      <c r="AG132" s="307">
        <v>1949.4959035601444</v>
      </c>
      <c r="AH132" s="307">
        <v>2501.7827317763627</v>
      </c>
      <c r="AI132" s="308" t="s">
        <v>51</v>
      </c>
      <c r="AJ132" s="308">
        <v>3</v>
      </c>
      <c r="AK132" s="308" t="s">
        <v>51</v>
      </c>
      <c r="AL132" s="308">
        <v>1636</v>
      </c>
      <c r="AM132" s="308" t="s">
        <v>52</v>
      </c>
      <c r="AN132" s="307">
        <v>4451.278635336507</v>
      </c>
    </row>
    <row r="133" spans="1:40" ht="12.75">
      <c r="A133" s="296" t="s">
        <v>128</v>
      </c>
      <c r="B133" s="308">
        <v>162</v>
      </c>
      <c r="C133" s="308" t="s">
        <v>52</v>
      </c>
      <c r="D133" s="308">
        <v>1</v>
      </c>
      <c r="E133" s="308">
        <v>22.7177269069791</v>
      </c>
      <c r="F133" s="308" t="s">
        <v>52</v>
      </c>
      <c r="G133" s="308" t="s">
        <v>52</v>
      </c>
      <c r="H133" s="308" t="s">
        <v>52</v>
      </c>
      <c r="I133" s="308" t="s">
        <v>52</v>
      </c>
      <c r="J133" s="308">
        <v>104</v>
      </c>
      <c r="K133" s="308">
        <v>12</v>
      </c>
      <c r="L133" s="308" t="s">
        <v>52</v>
      </c>
      <c r="M133" s="308">
        <v>1</v>
      </c>
      <c r="N133" s="308" t="s">
        <v>52</v>
      </c>
      <c r="O133" s="308" t="s">
        <v>52</v>
      </c>
      <c r="P133" s="308">
        <v>1</v>
      </c>
      <c r="Q133" s="308">
        <v>251</v>
      </c>
      <c r="R133" s="308">
        <v>35</v>
      </c>
      <c r="S133" s="308" t="s">
        <v>52</v>
      </c>
      <c r="T133" s="308" t="s">
        <v>51</v>
      </c>
      <c r="U133" s="308" t="s">
        <v>52</v>
      </c>
      <c r="V133" s="308">
        <v>27.4425522121857</v>
      </c>
      <c r="W133" s="308">
        <v>2</v>
      </c>
      <c r="X133" s="308">
        <v>3</v>
      </c>
      <c r="Y133" s="308" t="s">
        <v>52</v>
      </c>
      <c r="Z133" s="308" t="s">
        <v>52</v>
      </c>
      <c r="AA133" s="308" t="s">
        <v>52</v>
      </c>
      <c r="AB133" s="308">
        <v>6</v>
      </c>
      <c r="AC133" s="308">
        <v>6</v>
      </c>
      <c r="AD133" s="308" t="s">
        <v>52</v>
      </c>
      <c r="AE133" s="308">
        <v>7</v>
      </c>
      <c r="AF133" s="308">
        <v>69.0739990862529</v>
      </c>
      <c r="AG133" s="307">
        <v>710.2342782054177</v>
      </c>
      <c r="AH133" s="307">
        <v>6416.376369089745</v>
      </c>
      <c r="AI133" s="308" t="s">
        <v>51</v>
      </c>
      <c r="AJ133" s="308">
        <v>1</v>
      </c>
      <c r="AK133" s="308" t="s">
        <v>51</v>
      </c>
      <c r="AL133" s="308">
        <v>11</v>
      </c>
      <c r="AM133" s="308" t="s">
        <v>52</v>
      </c>
      <c r="AN133" s="307">
        <v>7126.610647295162</v>
      </c>
    </row>
    <row r="134" spans="1:40" ht="12.75">
      <c r="A134" s="296" t="s">
        <v>129</v>
      </c>
      <c r="B134" s="308">
        <v>25</v>
      </c>
      <c r="C134" s="308">
        <v>62</v>
      </c>
      <c r="D134" s="308">
        <v>24</v>
      </c>
      <c r="E134" s="308">
        <v>82.6656840997985</v>
      </c>
      <c r="F134" s="308">
        <v>1</v>
      </c>
      <c r="G134" s="308">
        <v>9</v>
      </c>
      <c r="H134" s="308">
        <v>239</v>
      </c>
      <c r="I134" s="308">
        <v>61</v>
      </c>
      <c r="J134" s="308">
        <v>165</v>
      </c>
      <c r="K134" s="308">
        <v>847.602639698874</v>
      </c>
      <c r="L134" s="308">
        <v>6</v>
      </c>
      <c r="M134" s="308">
        <v>5</v>
      </c>
      <c r="N134" s="308">
        <v>11</v>
      </c>
      <c r="O134" s="308">
        <v>18</v>
      </c>
      <c r="P134" s="308">
        <v>66</v>
      </c>
      <c r="Q134" s="308">
        <v>14</v>
      </c>
      <c r="R134" s="308" t="s">
        <v>52</v>
      </c>
      <c r="S134" s="308">
        <v>3</v>
      </c>
      <c r="T134" s="308" t="s">
        <v>51</v>
      </c>
      <c r="U134" s="308">
        <v>125</v>
      </c>
      <c r="V134" s="308">
        <v>10</v>
      </c>
      <c r="W134" s="308">
        <v>95</v>
      </c>
      <c r="X134" s="308">
        <v>50</v>
      </c>
      <c r="Y134" s="308">
        <v>5</v>
      </c>
      <c r="Z134" s="308">
        <v>1</v>
      </c>
      <c r="AA134" s="308">
        <v>20</v>
      </c>
      <c r="AB134" s="308">
        <v>135</v>
      </c>
      <c r="AC134" s="308">
        <v>53</v>
      </c>
      <c r="AD134" s="308" t="s">
        <v>52</v>
      </c>
      <c r="AE134" s="308">
        <v>1145</v>
      </c>
      <c r="AF134" s="308">
        <v>363.389299540722</v>
      </c>
      <c r="AG134" s="307">
        <v>3641.6576233393944</v>
      </c>
      <c r="AH134" s="307">
        <v>1751.751289050652</v>
      </c>
      <c r="AI134" s="308" t="s">
        <v>51</v>
      </c>
      <c r="AJ134" s="308">
        <v>187</v>
      </c>
      <c r="AK134" s="308" t="s">
        <v>51</v>
      </c>
      <c r="AL134" s="308">
        <v>797</v>
      </c>
      <c r="AM134" s="308">
        <v>3</v>
      </c>
      <c r="AN134" s="307">
        <v>5393.408912390047</v>
      </c>
    </row>
    <row r="135" spans="1:40" ht="12.75">
      <c r="A135" s="296" t="s">
        <v>130</v>
      </c>
      <c r="B135" s="308">
        <v>264</v>
      </c>
      <c r="C135" s="308">
        <v>24</v>
      </c>
      <c r="D135" s="308">
        <v>132</v>
      </c>
      <c r="E135" s="308">
        <v>1743.43446103614</v>
      </c>
      <c r="F135" s="308">
        <v>1</v>
      </c>
      <c r="G135" s="308">
        <v>37</v>
      </c>
      <c r="H135" s="308">
        <v>23</v>
      </c>
      <c r="I135" s="308">
        <v>9</v>
      </c>
      <c r="J135" s="308">
        <v>5609</v>
      </c>
      <c r="K135" s="308">
        <v>1300.85207024119</v>
      </c>
      <c r="L135" s="308">
        <v>96</v>
      </c>
      <c r="M135" s="308">
        <v>10</v>
      </c>
      <c r="N135" s="308" t="s">
        <v>52</v>
      </c>
      <c r="O135" s="308">
        <v>4</v>
      </c>
      <c r="P135" s="308">
        <v>702</v>
      </c>
      <c r="Q135" s="308">
        <v>17</v>
      </c>
      <c r="R135" s="308">
        <v>1</v>
      </c>
      <c r="S135" s="308">
        <v>3</v>
      </c>
      <c r="T135" s="308" t="s">
        <v>51</v>
      </c>
      <c r="U135" s="308">
        <v>22</v>
      </c>
      <c r="V135" s="308">
        <v>12.4123293226984</v>
      </c>
      <c r="W135" s="308">
        <v>15</v>
      </c>
      <c r="X135" s="308">
        <v>17</v>
      </c>
      <c r="Y135" s="308" t="s">
        <v>52</v>
      </c>
      <c r="Z135" s="308">
        <v>7</v>
      </c>
      <c r="AA135" s="308">
        <v>49</v>
      </c>
      <c r="AB135" s="308">
        <v>64</v>
      </c>
      <c r="AC135" s="308">
        <v>133</v>
      </c>
      <c r="AD135" s="308">
        <v>40</v>
      </c>
      <c r="AE135" s="308">
        <v>560</v>
      </c>
      <c r="AF135" s="308">
        <v>1808.93791809941</v>
      </c>
      <c r="AG135" s="307">
        <v>12704.636778699438</v>
      </c>
      <c r="AH135" s="307">
        <v>2429.632056077916</v>
      </c>
      <c r="AI135" s="308" t="s">
        <v>51</v>
      </c>
      <c r="AJ135" s="308" t="s">
        <v>52</v>
      </c>
      <c r="AK135" s="308" t="s">
        <v>51</v>
      </c>
      <c r="AL135" s="308">
        <v>409</v>
      </c>
      <c r="AM135" s="308" t="s">
        <v>52</v>
      </c>
      <c r="AN135" s="307">
        <v>15134.268834777355</v>
      </c>
    </row>
    <row r="136" spans="1:40" ht="12.75">
      <c r="A136" s="296" t="s">
        <v>131</v>
      </c>
      <c r="B136" s="308">
        <v>14</v>
      </c>
      <c r="C136" s="308" t="s">
        <v>52</v>
      </c>
      <c r="D136" s="308">
        <v>1</v>
      </c>
      <c r="E136" s="308">
        <v>28.9333273624791</v>
      </c>
      <c r="F136" s="308" t="s">
        <v>52</v>
      </c>
      <c r="G136" s="308">
        <v>4</v>
      </c>
      <c r="H136" s="308">
        <v>2</v>
      </c>
      <c r="I136" s="308" t="s">
        <v>52</v>
      </c>
      <c r="J136" s="308">
        <v>11</v>
      </c>
      <c r="K136" s="308">
        <v>3</v>
      </c>
      <c r="L136" s="308" t="s">
        <v>52</v>
      </c>
      <c r="M136" s="308">
        <v>1</v>
      </c>
      <c r="N136" s="308" t="s">
        <v>52</v>
      </c>
      <c r="O136" s="308">
        <v>3</v>
      </c>
      <c r="P136" s="308">
        <v>2</v>
      </c>
      <c r="Q136" s="308" t="s">
        <v>52</v>
      </c>
      <c r="R136" s="308" t="s">
        <v>52</v>
      </c>
      <c r="S136" s="308" t="s">
        <v>52</v>
      </c>
      <c r="T136" s="308" t="s">
        <v>51</v>
      </c>
      <c r="U136" s="308" t="s">
        <v>52</v>
      </c>
      <c r="V136" s="308">
        <v>5</v>
      </c>
      <c r="W136" s="308">
        <v>1</v>
      </c>
      <c r="X136" s="308">
        <v>0</v>
      </c>
      <c r="Y136" s="308" t="s">
        <v>52</v>
      </c>
      <c r="Z136" s="308" t="s">
        <v>52</v>
      </c>
      <c r="AA136" s="308" t="s">
        <v>52</v>
      </c>
      <c r="AB136" s="308" t="s">
        <v>52</v>
      </c>
      <c r="AC136" s="308" t="s">
        <v>52</v>
      </c>
      <c r="AD136" s="308" t="s">
        <v>52</v>
      </c>
      <c r="AE136" s="308">
        <v>33</v>
      </c>
      <c r="AF136" s="308">
        <v>45.0482602736432</v>
      </c>
      <c r="AG136" s="307">
        <v>153.9815876361223</v>
      </c>
      <c r="AH136" s="307">
        <v>6965.057088936071</v>
      </c>
      <c r="AI136" s="308" t="s">
        <v>51</v>
      </c>
      <c r="AJ136" s="308" t="s">
        <v>52</v>
      </c>
      <c r="AK136" s="308" t="s">
        <v>51</v>
      </c>
      <c r="AL136" s="308">
        <v>5</v>
      </c>
      <c r="AM136" s="308" t="s">
        <v>52</v>
      </c>
      <c r="AN136" s="307">
        <v>7119.038676572193</v>
      </c>
    </row>
    <row r="137" spans="1:40" ht="12.75">
      <c r="A137" s="296" t="s">
        <v>132</v>
      </c>
      <c r="B137" s="308">
        <v>1</v>
      </c>
      <c r="C137" s="308">
        <v>1</v>
      </c>
      <c r="D137" s="308">
        <v>1</v>
      </c>
      <c r="E137" s="308">
        <v>34.6472777227985</v>
      </c>
      <c r="F137" s="308" t="s">
        <v>52</v>
      </c>
      <c r="G137" s="308" t="s">
        <v>52</v>
      </c>
      <c r="H137" s="308" t="s">
        <v>52</v>
      </c>
      <c r="I137" s="308">
        <v>4</v>
      </c>
      <c r="J137" s="308">
        <v>19</v>
      </c>
      <c r="K137" s="308">
        <v>8</v>
      </c>
      <c r="L137" s="308">
        <v>1</v>
      </c>
      <c r="M137" s="308" t="s">
        <v>52</v>
      </c>
      <c r="N137" s="308" t="s">
        <v>52</v>
      </c>
      <c r="O137" s="308">
        <v>6</v>
      </c>
      <c r="P137" s="308">
        <v>3</v>
      </c>
      <c r="Q137" s="308">
        <v>1</v>
      </c>
      <c r="R137" s="308">
        <v>2</v>
      </c>
      <c r="S137" s="308" t="s">
        <v>52</v>
      </c>
      <c r="T137" s="308" t="s">
        <v>51</v>
      </c>
      <c r="U137" s="308">
        <v>5</v>
      </c>
      <c r="V137" s="308" t="s">
        <v>52</v>
      </c>
      <c r="W137" s="308">
        <v>43</v>
      </c>
      <c r="X137" s="308">
        <v>0</v>
      </c>
      <c r="Y137" s="308" t="s">
        <v>52</v>
      </c>
      <c r="Z137" s="308" t="s">
        <v>52</v>
      </c>
      <c r="AA137" s="308">
        <v>4</v>
      </c>
      <c r="AB137" s="308">
        <v>6</v>
      </c>
      <c r="AC137" s="308">
        <v>3</v>
      </c>
      <c r="AD137" s="308" t="s">
        <v>52</v>
      </c>
      <c r="AE137" s="308">
        <v>18</v>
      </c>
      <c r="AF137" s="308">
        <v>298.319590256571</v>
      </c>
      <c r="AG137" s="307">
        <v>458.9668679793695</v>
      </c>
      <c r="AH137" s="307">
        <v>203.02864557004682</v>
      </c>
      <c r="AI137" s="308" t="s">
        <v>51</v>
      </c>
      <c r="AJ137" s="308" t="s">
        <v>52</v>
      </c>
      <c r="AK137" s="308" t="s">
        <v>51</v>
      </c>
      <c r="AL137" s="308">
        <v>3</v>
      </c>
      <c r="AM137" s="308" t="s">
        <v>52</v>
      </c>
      <c r="AN137" s="307">
        <v>661.9955135494163</v>
      </c>
    </row>
    <row r="138" spans="1:40" ht="12.75">
      <c r="A138" s="296" t="s">
        <v>133</v>
      </c>
      <c r="B138" s="308">
        <v>76</v>
      </c>
      <c r="C138" s="308">
        <v>21</v>
      </c>
      <c r="D138" s="308">
        <v>16</v>
      </c>
      <c r="E138" s="308">
        <v>349.276977914652</v>
      </c>
      <c r="F138" s="308" t="s">
        <v>52</v>
      </c>
      <c r="G138" s="308">
        <v>53</v>
      </c>
      <c r="H138" s="308">
        <v>2</v>
      </c>
      <c r="I138" s="308">
        <v>11</v>
      </c>
      <c r="J138" s="308">
        <v>235</v>
      </c>
      <c r="K138" s="308">
        <v>216</v>
      </c>
      <c r="L138" s="308">
        <v>27</v>
      </c>
      <c r="M138" s="308">
        <v>17</v>
      </c>
      <c r="N138" s="308" t="s">
        <v>52</v>
      </c>
      <c r="O138" s="308">
        <v>22</v>
      </c>
      <c r="P138" s="308">
        <v>72</v>
      </c>
      <c r="Q138" s="308">
        <v>11</v>
      </c>
      <c r="R138" s="308" t="s">
        <v>52</v>
      </c>
      <c r="S138" s="308" t="s">
        <v>52</v>
      </c>
      <c r="T138" s="308" t="s">
        <v>51</v>
      </c>
      <c r="U138" s="308">
        <v>2</v>
      </c>
      <c r="V138" s="308" t="s">
        <v>52</v>
      </c>
      <c r="W138" s="308">
        <v>4</v>
      </c>
      <c r="X138" s="308">
        <v>25</v>
      </c>
      <c r="Y138" s="308">
        <v>1</v>
      </c>
      <c r="Z138" s="308">
        <v>17</v>
      </c>
      <c r="AA138" s="308">
        <v>18</v>
      </c>
      <c r="AB138" s="308">
        <v>35</v>
      </c>
      <c r="AC138" s="308">
        <v>11</v>
      </c>
      <c r="AD138" s="308">
        <v>4</v>
      </c>
      <c r="AE138" s="308">
        <v>1623</v>
      </c>
      <c r="AF138" s="308">
        <v>155.166229831438</v>
      </c>
      <c r="AG138" s="307">
        <v>3023.44320774609</v>
      </c>
      <c r="AH138" s="307">
        <v>1253.4082499241733</v>
      </c>
      <c r="AI138" s="308" t="s">
        <v>51</v>
      </c>
      <c r="AJ138" s="308" t="s">
        <v>52</v>
      </c>
      <c r="AK138" s="308" t="s">
        <v>51</v>
      </c>
      <c r="AL138" s="308">
        <v>14</v>
      </c>
      <c r="AM138" s="308" t="s">
        <v>52</v>
      </c>
      <c r="AN138" s="307">
        <v>4276.851457670264</v>
      </c>
    </row>
    <row r="139" spans="1:40" ht="12.75">
      <c r="A139" s="296" t="s">
        <v>134</v>
      </c>
      <c r="B139" s="308">
        <v>2</v>
      </c>
      <c r="C139" s="308">
        <v>163</v>
      </c>
      <c r="D139" s="308" t="s">
        <v>52</v>
      </c>
      <c r="E139" s="308" t="s">
        <v>52</v>
      </c>
      <c r="F139" s="308" t="s">
        <v>52</v>
      </c>
      <c r="G139" s="308" t="s">
        <v>52</v>
      </c>
      <c r="H139" s="308">
        <v>1</v>
      </c>
      <c r="I139" s="308" t="s">
        <v>52</v>
      </c>
      <c r="J139" s="308">
        <v>3</v>
      </c>
      <c r="K139" s="308">
        <v>24.8675465662913</v>
      </c>
      <c r="L139" s="308" t="s">
        <v>52</v>
      </c>
      <c r="M139" s="308" t="s">
        <v>52</v>
      </c>
      <c r="N139" s="308" t="s">
        <v>52</v>
      </c>
      <c r="O139" s="308">
        <v>2</v>
      </c>
      <c r="P139" s="308" t="s">
        <v>52</v>
      </c>
      <c r="Q139" s="308" t="s">
        <v>52</v>
      </c>
      <c r="R139" s="308" t="s">
        <v>52</v>
      </c>
      <c r="S139" s="308">
        <v>1</v>
      </c>
      <c r="T139" s="308" t="s">
        <v>51</v>
      </c>
      <c r="U139" s="308" t="s">
        <v>52</v>
      </c>
      <c r="V139" s="308" t="s">
        <v>52</v>
      </c>
      <c r="W139" s="308" t="s">
        <v>52</v>
      </c>
      <c r="X139" s="308">
        <v>0</v>
      </c>
      <c r="Y139" s="308">
        <v>1</v>
      </c>
      <c r="Z139" s="308" t="s">
        <v>52</v>
      </c>
      <c r="AA139" s="308">
        <v>1</v>
      </c>
      <c r="AB139" s="308" t="s">
        <v>52</v>
      </c>
      <c r="AC139" s="308">
        <v>580</v>
      </c>
      <c r="AD139" s="308" t="s">
        <v>52</v>
      </c>
      <c r="AE139" s="308">
        <v>14</v>
      </c>
      <c r="AF139" s="308">
        <v>13.0139418568303</v>
      </c>
      <c r="AG139" s="307">
        <v>805.8814884231217</v>
      </c>
      <c r="AH139" s="307">
        <v>0</v>
      </c>
      <c r="AI139" s="308" t="s">
        <v>51</v>
      </c>
      <c r="AJ139" s="308" t="s">
        <v>52</v>
      </c>
      <c r="AK139" s="308" t="s">
        <v>51</v>
      </c>
      <c r="AL139" s="308" t="s">
        <v>52</v>
      </c>
      <c r="AM139" s="308" t="s">
        <v>52</v>
      </c>
      <c r="AN139" s="307">
        <v>805.8814884231217</v>
      </c>
    </row>
    <row r="140" spans="1:40" ht="12.75">
      <c r="A140" s="296" t="s">
        <v>135</v>
      </c>
      <c r="B140" s="308">
        <v>14</v>
      </c>
      <c r="C140" s="308">
        <v>94.3333333333333</v>
      </c>
      <c r="D140" s="308">
        <v>39</v>
      </c>
      <c r="E140" s="308">
        <v>76.4359301702568</v>
      </c>
      <c r="F140" s="308" t="s">
        <v>52</v>
      </c>
      <c r="G140" s="308">
        <v>11</v>
      </c>
      <c r="H140" s="308">
        <v>490</v>
      </c>
      <c r="I140" s="308">
        <v>99</v>
      </c>
      <c r="J140" s="308">
        <v>237</v>
      </c>
      <c r="K140" s="308">
        <v>1577.10150078351</v>
      </c>
      <c r="L140" s="308">
        <v>3</v>
      </c>
      <c r="M140" s="308">
        <v>4</v>
      </c>
      <c r="N140" s="308">
        <v>22</v>
      </c>
      <c r="O140" s="308">
        <v>40</v>
      </c>
      <c r="P140" s="308">
        <v>199</v>
      </c>
      <c r="Q140" s="308">
        <v>26</v>
      </c>
      <c r="R140" s="308">
        <v>3</v>
      </c>
      <c r="S140" s="308">
        <v>3</v>
      </c>
      <c r="T140" s="308" t="s">
        <v>51</v>
      </c>
      <c r="U140" s="308">
        <v>107</v>
      </c>
      <c r="V140" s="308">
        <v>6</v>
      </c>
      <c r="W140" s="308">
        <v>166</v>
      </c>
      <c r="X140" s="308">
        <v>543</v>
      </c>
      <c r="Y140" s="308">
        <v>8</v>
      </c>
      <c r="Z140" s="308" t="s">
        <v>52</v>
      </c>
      <c r="AA140" s="308">
        <v>92</v>
      </c>
      <c r="AB140" s="308">
        <v>196</v>
      </c>
      <c r="AC140" s="308">
        <v>64</v>
      </c>
      <c r="AD140" s="308">
        <v>9</v>
      </c>
      <c r="AE140" s="308">
        <v>1968</v>
      </c>
      <c r="AF140" s="308">
        <v>495.530863010075</v>
      </c>
      <c r="AG140" s="307">
        <v>6592.401627297175</v>
      </c>
      <c r="AH140" s="307">
        <v>2463.1905098911466</v>
      </c>
      <c r="AI140" s="308" t="s">
        <v>51</v>
      </c>
      <c r="AJ140" s="308">
        <v>57</v>
      </c>
      <c r="AK140" s="308" t="s">
        <v>51</v>
      </c>
      <c r="AL140" s="308">
        <v>841</v>
      </c>
      <c r="AM140" s="308">
        <v>3</v>
      </c>
      <c r="AN140" s="307">
        <v>9055.592137188321</v>
      </c>
    </row>
    <row r="141" spans="1:40" ht="12.75" customHeight="1">
      <c r="A141" s="296" t="s">
        <v>294</v>
      </c>
      <c r="B141" s="308">
        <v>566</v>
      </c>
      <c r="C141" s="308" t="s">
        <v>52</v>
      </c>
      <c r="D141" s="308">
        <v>5</v>
      </c>
      <c r="E141" s="308">
        <v>96.1536570772359</v>
      </c>
      <c r="F141" s="308" t="s">
        <v>52</v>
      </c>
      <c r="G141" s="308" t="s">
        <v>52</v>
      </c>
      <c r="H141" s="308" t="s">
        <v>52</v>
      </c>
      <c r="I141" s="308" t="s">
        <v>52</v>
      </c>
      <c r="J141" s="308" t="s">
        <v>52</v>
      </c>
      <c r="K141" s="308" t="s">
        <v>52</v>
      </c>
      <c r="L141" s="308" t="s">
        <v>52</v>
      </c>
      <c r="M141" s="308" t="s">
        <v>52</v>
      </c>
      <c r="N141" s="308" t="s">
        <v>52</v>
      </c>
      <c r="O141" s="308">
        <v>1</v>
      </c>
      <c r="P141" s="308" t="s">
        <v>52</v>
      </c>
      <c r="Q141" s="308" t="s">
        <v>51</v>
      </c>
      <c r="R141" s="308" t="s">
        <v>52</v>
      </c>
      <c r="S141" s="308" t="s">
        <v>52</v>
      </c>
      <c r="T141" s="308" t="s">
        <v>51</v>
      </c>
      <c r="U141" s="308" t="s">
        <v>52</v>
      </c>
      <c r="V141" s="308" t="s">
        <v>52</v>
      </c>
      <c r="W141" s="308" t="s">
        <v>52</v>
      </c>
      <c r="X141" s="308">
        <v>0</v>
      </c>
      <c r="Y141" s="308">
        <v>28</v>
      </c>
      <c r="Z141" s="308" t="s">
        <v>52</v>
      </c>
      <c r="AA141" s="308" t="s">
        <v>52</v>
      </c>
      <c r="AB141" s="308" t="s">
        <v>52</v>
      </c>
      <c r="AC141" s="308" t="s">
        <v>52</v>
      </c>
      <c r="AD141" s="308" t="s">
        <v>52</v>
      </c>
      <c r="AE141" s="308">
        <v>165</v>
      </c>
      <c r="AF141" s="308">
        <v>421.451501671195</v>
      </c>
      <c r="AG141" s="307">
        <v>1282.605158748431</v>
      </c>
      <c r="AH141" s="307">
        <v>657.7456947393252</v>
      </c>
      <c r="AI141" s="308" t="s">
        <v>51</v>
      </c>
      <c r="AJ141" s="308" t="s">
        <v>52</v>
      </c>
      <c r="AK141" s="308" t="s">
        <v>51</v>
      </c>
      <c r="AL141" s="308" t="s">
        <v>52</v>
      </c>
      <c r="AM141" s="308" t="s">
        <v>52</v>
      </c>
      <c r="AN141" s="307">
        <v>1940.3508534877562</v>
      </c>
    </row>
    <row r="142" spans="1:40" ht="12.75">
      <c r="A142" s="296" t="s">
        <v>137</v>
      </c>
      <c r="B142" s="308">
        <v>4</v>
      </c>
      <c r="C142" s="308">
        <v>7</v>
      </c>
      <c r="D142" s="308">
        <v>43</v>
      </c>
      <c r="E142" s="308">
        <v>111.877984364937</v>
      </c>
      <c r="F142" s="308">
        <v>1</v>
      </c>
      <c r="G142" s="308" t="s">
        <v>52</v>
      </c>
      <c r="H142" s="308">
        <v>2</v>
      </c>
      <c r="I142" s="308" t="s">
        <v>52</v>
      </c>
      <c r="J142" s="308">
        <v>3456</v>
      </c>
      <c r="K142" s="308">
        <v>78</v>
      </c>
      <c r="L142" s="308">
        <v>9</v>
      </c>
      <c r="M142" s="308">
        <v>1</v>
      </c>
      <c r="N142" s="308" t="s">
        <v>52</v>
      </c>
      <c r="O142" s="308">
        <v>1</v>
      </c>
      <c r="P142" s="308">
        <v>47</v>
      </c>
      <c r="Q142" s="308">
        <v>12</v>
      </c>
      <c r="R142" s="308" t="s">
        <v>52</v>
      </c>
      <c r="S142" s="308" t="s">
        <v>52</v>
      </c>
      <c r="T142" s="308" t="s">
        <v>51</v>
      </c>
      <c r="U142" s="308" t="s">
        <v>52</v>
      </c>
      <c r="V142" s="308" t="s">
        <v>52</v>
      </c>
      <c r="W142" s="308">
        <v>15</v>
      </c>
      <c r="X142" s="308">
        <v>1</v>
      </c>
      <c r="Y142" s="308" t="s">
        <v>52</v>
      </c>
      <c r="Z142" s="308" t="s">
        <v>52</v>
      </c>
      <c r="AA142" s="308">
        <v>5</v>
      </c>
      <c r="AB142" s="308">
        <v>1</v>
      </c>
      <c r="AC142" s="308">
        <v>65</v>
      </c>
      <c r="AD142" s="308">
        <v>3</v>
      </c>
      <c r="AE142" s="308">
        <v>24</v>
      </c>
      <c r="AF142" s="308">
        <v>130.139418568303</v>
      </c>
      <c r="AG142" s="307">
        <v>4017.01740293324</v>
      </c>
      <c r="AH142" s="307">
        <v>151.01304215953897</v>
      </c>
      <c r="AI142" s="308" t="s">
        <v>51</v>
      </c>
      <c r="AJ142" s="308" t="s">
        <v>52</v>
      </c>
      <c r="AK142" s="308" t="s">
        <v>51</v>
      </c>
      <c r="AL142" s="308">
        <v>22</v>
      </c>
      <c r="AM142" s="308" t="s">
        <v>52</v>
      </c>
      <c r="AN142" s="307">
        <v>4168.030445092779</v>
      </c>
    </row>
    <row r="143" spans="1:40" ht="12.75">
      <c r="A143" s="296" t="s">
        <v>138</v>
      </c>
      <c r="B143" s="308">
        <v>83</v>
      </c>
      <c r="C143" s="308">
        <v>1</v>
      </c>
      <c r="D143" s="308">
        <v>17</v>
      </c>
      <c r="E143" s="308">
        <v>28.724803644</v>
      </c>
      <c r="F143" s="308" t="s">
        <v>52</v>
      </c>
      <c r="G143" s="308" t="s">
        <v>52</v>
      </c>
      <c r="H143" s="308">
        <v>1</v>
      </c>
      <c r="I143" s="308">
        <v>1</v>
      </c>
      <c r="J143" s="308">
        <v>1</v>
      </c>
      <c r="K143" s="308">
        <v>17</v>
      </c>
      <c r="L143" s="308" t="s">
        <v>52</v>
      </c>
      <c r="M143" s="308" t="s">
        <v>52</v>
      </c>
      <c r="N143" s="308" t="s">
        <v>52</v>
      </c>
      <c r="O143" s="308">
        <v>5</v>
      </c>
      <c r="P143" s="308">
        <v>7</v>
      </c>
      <c r="Q143" s="308">
        <v>11</v>
      </c>
      <c r="R143" s="308">
        <v>1</v>
      </c>
      <c r="S143" s="308" t="s">
        <v>52</v>
      </c>
      <c r="T143" s="308" t="s">
        <v>51</v>
      </c>
      <c r="U143" s="308">
        <v>6</v>
      </c>
      <c r="V143" s="308">
        <v>11</v>
      </c>
      <c r="W143" s="308">
        <v>31</v>
      </c>
      <c r="X143" s="308">
        <v>1</v>
      </c>
      <c r="Y143" s="308" t="s">
        <v>52</v>
      </c>
      <c r="Z143" s="308" t="s">
        <v>52</v>
      </c>
      <c r="AA143" s="308" t="s">
        <v>52</v>
      </c>
      <c r="AB143" s="308">
        <v>7</v>
      </c>
      <c r="AC143" s="308">
        <v>2</v>
      </c>
      <c r="AD143" s="308">
        <v>18</v>
      </c>
      <c r="AE143" s="308">
        <v>533</v>
      </c>
      <c r="AF143" s="308">
        <v>297.318517806045</v>
      </c>
      <c r="AG143" s="307">
        <v>1080.043321450045</v>
      </c>
      <c r="AH143" s="307">
        <v>1469.8602770195128</v>
      </c>
      <c r="AI143" s="308" t="s">
        <v>51</v>
      </c>
      <c r="AJ143" s="308" t="s">
        <v>52</v>
      </c>
      <c r="AK143" s="308" t="s">
        <v>51</v>
      </c>
      <c r="AL143" s="308">
        <v>32</v>
      </c>
      <c r="AM143" s="308" t="s">
        <v>52</v>
      </c>
      <c r="AN143" s="307">
        <v>2549.9035984695574</v>
      </c>
    </row>
    <row r="144" spans="1:40" ht="12.75">
      <c r="A144" s="296" t="s">
        <v>27</v>
      </c>
      <c r="B144" s="308">
        <v>18576</v>
      </c>
      <c r="C144" s="308">
        <v>10</v>
      </c>
      <c r="D144" s="308">
        <v>22</v>
      </c>
      <c r="E144" s="308">
        <v>813.454917660228</v>
      </c>
      <c r="F144" s="308" t="s">
        <v>52</v>
      </c>
      <c r="G144" s="308">
        <v>144</v>
      </c>
      <c r="H144" s="308">
        <v>19</v>
      </c>
      <c r="I144" s="308">
        <v>25</v>
      </c>
      <c r="J144" s="308">
        <v>593</v>
      </c>
      <c r="K144" s="308">
        <v>900</v>
      </c>
      <c r="L144" s="308" t="s">
        <v>52</v>
      </c>
      <c r="M144" s="308">
        <v>3</v>
      </c>
      <c r="N144" s="308" t="s">
        <v>52</v>
      </c>
      <c r="O144" s="308">
        <v>1080</v>
      </c>
      <c r="P144" s="308">
        <v>17</v>
      </c>
      <c r="Q144" s="308">
        <v>2012</v>
      </c>
      <c r="R144" s="308">
        <v>364</v>
      </c>
      <c r="S144" s="308">
        <v>1</v>
      </c>
      <c r="T144" s="308" t="s">
        <v>51</v>
      </c>
      <c r="U144" s="308">
        <v>72</v>
      </c>
      <c r="V144" s="308">
        <v>2532.4419209345</v>
      </c>
      <c r="W144" s="308">
        <v>19</v>
      </c>
      <c r="X144" s="308">
        <v>38</v>
      </c>
      <c r="Y144" s="308">
        <v>2</v>
      </c>
      <c r="Z144" s="308">
        <v>1</v>
      </c>
      <c r="AA144" s="308">
        <v>5</v>
      </c>
      <c r="AB144" s="308">
        <v>70</v>
      </c>
      <c r="AC144" s="308">
        <v>17</v>
      </c>
      <c r="AD144" s="308">
        <v>2</v>
      </c>
      <c r="AE144" s="308">
        <v>11727</v>
      </c>
      <c r="AF144" s="308">
        <v>5433.8212614519</v>
      </c>
      <c r="AG144" s="307">
        <v>44498.71810004662</v>
      </c>
      <c r="AH144" s="307">
        <v>6934.854480504162</v>
      </c>
      <c r="AI144" s="308" t="s">
        <v>51</v>
      </c>
      <c r="AJ144" s="308" t="s">
        <v>52</v>
      </c>
      <c r="AK144" s="308" t="s">
        <v>51</v>
      </c>
      <c r="AL144" s="308">
        <v>2516</v>
      </c>
      <c r="AM144" s="308" t="s">
        <v>52</v>
      </c>
      <c r="AN144" s="307">
        <v>51433.57258055078</v>
      </c>
    </row>
    <row r="145" spans="1:40" ht="12.75">
      <c r="A145" s="296" t="s">
        <v>139</v>
      </c>
      <c r="B145" s="308">
        <v>250</v>
      </c>
      <c r="C145" s="308">
        <v>1</v>
      </c>
      <c r="D145" s="308" t="s">
        <v>52</v>
      </c>
      <c r="E145" s="308">
        <v>9.6468013665</v>
      </c>
      <c r="F145" s="308" t="s">
        <v>52</v>
      </c>
      <c r="G145" s="308">
        <v>3</v>
      </c>
      <c r="H145" s="308">
        <v>1</v>
      </c>
      <c r="I145" s="308">
        <v>1</v>
      </c>
      <c r="J145" s="308">
        <v>8</v>
      </c>
      <c r="K145" s="308">
        <v>2</v>
      </c>
      <c r="L145" s="308" t="s">
        <v>52</v>
      </c>
      <c r="M145" s="308" t="s">
        <v>52</v>
      </c>
      <c r="N145" s="308" t="s">
        <v>52</v>
      </c>
      <c r="O145" s="308">
        <v>1</v>
      </c>
      <c r="P145" s="308">
        <v>1</v>
      </c>
      <c r="Q145" s="308">
        <v>2</v>
      </c>
      <c r="R145" s="308">
        <v>1</v>
      </c>
      <c r="S145" s="308" t="s">
        <v>52</v>
      </c>
      <c r="T145" s="308" t="s">
        <v>51</v>
      </c>
      <c r="U145" s="308">
        <v>1</v>
      </c>
      <c r="V145" s="308">
        <v>67.2730207271492</v>
      </c>
      <c r="W145" s="308">
        <v>1</v>
      </c>
      <c r="X145" s="308">
        <v>0</v>
      </c>
      <c r="Y145" s="308" t="s">
        <v>52</v>
      </c>
      <c r="Z145" s="308">
        <v>1</v>
      </c>
      <c r="AA145" s="308">
        <v>2</v>
      </c>
      <c r="AB145" s="308">
        <v>1</v>
      </c>
      <c r="AC145" s="308" t="s">
        <v>52</v>
      </c>
      <c r="AD145" s="308">
        <v>2</v>
      </c>
      <c r="AE145" s="308">
        <v>146</v>
      </c>
      <c r="AF145" s="308">
        <v>38.0407531199654</v>
      </c>
      <c r="AG145" s="307">
        <v>539.9605752136146</v>
      </c>
      <c r="AH145" s="307">
        <v>1186.2913422977117</v>
      </c>
      <c r="AI145" s="308" t="s">
        <v>51</v>
      </c>
      <c r="AJ145" s="308" t="s">
        <v>52</v>
      </c>
      <c r="AK145" s="308" t="s">
        <v>51</v>
      </c>
      <c r="AL145" s="308">
        <v>29</v>
      </c>
      <c r="AM145" s="308" t="s">
        <v>52</v>
      </c>
      <c r="AN145" s="307">
        <v>1726.2519175113262</v>
      </c>
    </row>
    <row r="146" spans="1:40" ht="12.75">
      <c r="A146" s="296" t="s">
        <v>140</v>
      </c>
      <c r="B146" s="308">
        <v>4</v>
      </c>
      <c r="C146" s="308">
        <v>3</v>
      </c>
      <c r="D146" s="308">
        <v>46</v>
      </c>
      <c r="E146" s="308">
        <v>252.979598634993</v>
      </c>
      <c r="F146" s="308" t="s">
        <v>52</v>
      </c>
      <c r="G146" s="308">
        <v>10</v>
      </c>
      <c r="H146" s="308" t="s">
        <v>52</v>
      </c>
      <c r="I146" s="308" t="s">
        <v>52</v>
      </c>
      <c r="J146" s="308">
        <v>1766</v>
      </c>
      <c r="K146" s="308">
        <v>62</v>
      </c>
      <c r="L146" s="308">
        <v>1</v>
      </c>
      <c r="M146" s="308" t="s">
        <v>52</v>
      </c>
      <c r="N146" s="308" t="s">
        <v>52</v>
      </c>
      <c r="O146" s="308" t="s">
        <v>52</v>
      </c>
      <c r="P146" s="308">
        <v>19</v>
      </c>
      <c r="Q146" s="308">
        <v>10</v>
      </c>
      <c r="R146" s="308" t="s">
        <v>52</v>
      </c>
      <c r="S146" s="308">
        <v>2</v>
      </c>
      <c r="T146" s="308" t="s">
        <v>51</v>
      </c>
      <c r="U146" s="308" t="s">
        <v>52</v>
      </c>
      <c r="V146" s="308" t="s">
        <v>52</v>
      </c>
      <c r="W146" s="308">
        <v>6</v>
      </c>
      <c r="X146" s="308">
        <v>2</v>
      </c>
      <c r="Y146" s="308" t="s">
        <v>52</v>
      </c>
      <c r="Z146" s="308" t="s">
        <v>52</v>
      </c>
      <c r="AA146" s="308">
        <v>7</v>
      </c>
      <c r="AB146" s="308">
        <v>1</v>
      </c>
      <c r="AC146" s="308">
        <v>16</v>
      </c>
      <c r="AD146" s="308">
        <v>3</v>
      </c>
      <c r="AE146" s="308">
        <v>12</v>
      </c>
      <c r="AF146" s="308">
        <v>435.466515978551</v>
      </c>
      <c r="AG146" s="307">
        <v>2658.446114613544</v>
      </c>
      <c r="AH146" s="307">
        <v>1208.1043372763118</v>
      </c>
      <c r="AI146" s="308" t="s">
        <v>51</v>
      </c>
      <c r="AJ146" s="308">
        <v>1</v>
      </c>
      <c r="AK146" s="308" t="s">
        <v>51</v>
      </c>
      <c r="AL146" s="308">
        <v>72</v>
      </c>
      <c r="AM146" s="308" t="s">
        <v>52</v>
      </c>
      <c r="AN146" s="307">
        <v>3866.550451889856</v>
      </c>
    </row>
    <row r="147" spans="1:40" ht="12.75">
      <c r="A147" s="296" t="s">
        <v>141</v>
      </c>
      <c r="B147" s="308">
        <v>13</v>
      </c>
      <c r="C147" s="308">
        <v>4</v>
      </c>
      <c r="D147" s="308">
        <v>4</v>
      </c>
      <c r="E147" s="308">
        <v>9.6468013665</v>
      </c>
      <c r="F147" s="308" t="s">
        <v>52</v>
      </c>
      <c r="G147" s="308" t="s">
        <v>52</v>
      </c>
      <c r="H147" s="308">
        <v>2</v>
      </c>
      <c r="I147" s="308">
        <v>2</v>
      </c>
      <c r="J147" s="308">
        <v>17</v>
      </c>
      <c r="K147" s="308">
        <v>21.9558488554304</v>
      </c>
      <c r="L147" s="308" t="s">
        <v>52</v>
      </c>
      <c r="M147" s="308">
        <v>1</v>
      </c>
      <c r="N147" s="308">
        <v>1</v>
      </c>
      <c r="O147" s="308">
        <v>6</v>
      </c>
      <c r="P147" s="308">
        <v>55</v>
      </c>
      <c r="Q147" s="308">
        <v>1</v>
      </c>
      <c r="R147" s="308">
        <v>2</v>
      </c>
      <c r="S147" s="308">
        <v>1</v>
      </c>
      <c r="T147" s="308" t="s">
        <v>51</v>
      </c>
      <c r="U147" s="308">
        <v>7</v>
      </c>
      <c r="V147" s="308" t="s">
        <v>52</v>
      </c>
      <c r="W147" s="308">
        <v>2</v>
      </c>
      <c r="X147" s="308">
        <v>0</v>
      </c>
      <c r="Y147" s="308" t="s">
        <v>52</v>
      </c>
      <c r="Z147" s="308">
        <v>2</v>
      </c>
      <c r="AA147" s="308">
        <v>73</v>
      </c>
      <c r="AB147" s="308">
        <v>2</v>
      </c>
      <c r="AC147" s="308">
        <v>8</v>
      </c>
      <c r="AD147" s="308" t="s">
        <v>52</v>
      </c>
      <c r="AE147" s="308">
        <v>820</v>
      </c>
      <c r="AF147" s="308">
        <v>24.0257388126097</v>
      </c>
      <c r="AG147" s="307">
        <v>1078.62838903454</v>
      </c>
      <c r="AH147" s="307">
        <v>5.033768071984632</v>
      </c>
      <c r="AI147" s="308" t="s">
        <v>51</v>
      </c>
      <c r="AJ147" s="308" t="s">
        <v>52</v>
      </c>
      <c r="AK147" s="308" t="s">
        <v>51</v>
      </c>
      <c r="AL147" s="308">
        <v>1</v>
      </c>
      <c r="AM147" s="308" t="s">
        <v>52</v>
      </c>
      <c r="AN147" s="307">
        <v>1083.6621571065248</v>
      </c>
    </row>
    <row r="148" spans="1:40" ht="12.75">
      <c r="A148" s="300" t="s">
        <v>250</v>
      </c>
      <c r="B148" s="308" t="s">
        <v>52</v>
      </c>
      <c r="C148" s="308" t="s">
        <v>52</v>
      </c>
      <c r="D148" s="308" t="s">
        <v>52</v>
      </c>
      <c r="E148" s="308">
        <v>5.70687362329854</v>
      </c>
      <c r="F148" s="308" t="s">
        <v>52</v>
      </c>
      <c r="G148" s="308" t="s">
        <v>52</v>
      </c>
      <c r="H148" s="308" t="s">
        <v>52</v>
      </c>
      <c r="I148" s="308" t="s">
        <v>52</v>
      </c>
      <c r="J148" s="308" t="s">
        <v>52</v>
      </c>
      <c r="K148" s="308" t="s">
        <v>52</v>
      </c>
      <c r="L148" s="308" t="s">
        <v>52</v>
      </c>
      <c r="M148" s="308" t="s">
        <v>52</v>
      </c>
      <c r="N148" s="308" t="s">
        <v>52</v>
      </c>
      <c r="O148" s="308" t="s">
        <v>52</v>
      </c>
      <c r="P148" s="308" t="s">
        <v>52</v>
      </c>
      <c r="Q148" s="308">
        <v>3</v>
      </c>
      <c r="R148" s="308" t="s">
        <v>52</v>
      </c>
      <c r="S148" s="308" t="s">
        <v>52</v>
      </c>
      <c r="T148" s="308" t="s">
        <v>51</v>
      </c>
      <c r="U148" s="308" t="s">
        <v>52</v>
      </c>
      <c r="V148" s="308">
        <v>3</v>
      </c>
      <c r="W148" s="308" t="s">
        <v>52</v>
      </c>
      <c r="X148" s="308">
        <v>0</v>
      </c>
      <c r="Y148" s="308" t="s">
        <v>52</v>
      </c>
      <c r="Z148" s="308" t="s">
        <v>52</v>
      </c>
      <c r="AA148" s="308" t="s">
        <v>52</v>
      </c>
      <c r="AB148" s="308" t="s">
        <v>52</v>
      </c>
      <c r="AC148" s="308" t="s">
        <v>52</v>
      </c>
      <c r="AD148" s="308" t="s">
        <v>52</v>
      </c>
      <c r="AE148" s="308">
        <v>2</v>
      </c>
      <c r="AF148" s="308">
        <v>85.0911582946594</v>
      </c>
      <c r="AG148" s="307">
        <v>98.79803191795793</v>
      </c>
      <c r="AH148" s="307">
        <v>233.23125400195465</v>
      </c>
      <c r="AI148" s="308" t="s">
        <v>51</v>
      </c>
      <c r="AJ148" s="308" t="s">
        <v>52</v>
      </c>
      <c r="AK148" s="308" t="s">
        <v>51</v>
      </c>
      <c r="AL148" s="308" t="s">
        <v>52</v>
      </c>
      <c r="AM148" s="308" t="s">
        <v>52</v>
      </c>
      <c r="AN148" s="307">
        <v>332.0292859199126</v>
      </c>
    </row>
    <row r="149" spans="1:40" ht="12.75">
      <c r="A149" s="296" t="s">
        <v>142</v>
      </c>
      <c r="B149" s="308">
        <v>4</v>
      </c>
      <c r="C149" s="308">
        <v>1</v>
      </c>
      <c r="D149" s="308">
        <v>12</v>
      </c>
      <c r="E149" s="308">
        <v>68.6619075531388</v>
      </c>
      <c r="F149" s="308" t="s">
        <v>52</v>
      </c>
      <c r="G149" s="308">
        <v>1</v>
      </c>
      <c r="H149" s="308" t="s">
        <v>52</v>
      </c>
      <c r="I149" s="308">
        <v>2</v>
      </c>
      <c r="J149" s="308">
        <v>1119</v>
      </c>
      <c r="K149" s="308">
        <v>214</v>
      </c>
      <c r="L149" s="308">
        <v>5</v>
      </c>
      <c r="M149" s="308" t="s">
        <v>52</v>
      </c>
      <c r="N149" s="308" t="s">
        <v>52</v>
      </c>
      <c r="O149" s="308" t="s">
        <v>52</v>
      </c>
      <c r="P149" s="308">
        <v>11</v>
      </c>
      <c r="Q149" s="308">
        <v>5</v>
      </c>
      <c r="R149" s="308" t="s">
        <v>52</v>
      </c>
      <c r="S149" s="308">
        <v>1</v>
      </c>
      <c r="T149" s="308" t="s">
        <v>51</v>
      </c>
      <c r="U149" s="308" t="s">
        <v>52</v>
      </c>
      <c r="V149" s="308">
        <v>1</v>
      </c>
      <c r="W149" s="308">
        <v>1</v>
      </c>
      <c r="X149" s="308">
        <v>0</v>
      </c>
      <c r="Y149" s="308" t="s">
        <v>52</v>
      </c>
      <c r="Z149" s="308" t="s">
        <v>52</v>
      </c>
      <c r="AA149" s="308">
        <v>46</v>
      </c>
      <c r="AB149" s="308">
        <v>2</v>
      </c>
      <c r="AC149" s="308">
        <v>7</v>
      </c>
      <c r="AD149" s="308">
        <v>5</v>
      </c>
      <c r="AE149" s="308">
        <v>21</v>
      </c>
      <c r="AF149" s="308">
        <v>60.0643470315243</v>
      </c>
      <c r="AG149" s="307">
        <v>1586.7262545846631</v>
      </c>
      <c r="AH149" s="307">
        <v>1748.395443669329</v>
      </c>
      <c r="AI149" s="308" t="s">
        <v>51</v>
      </c>
      <c r="AJ149" s="308" t="s">
        <v>52</v>
      </c>
      <c r="AK149" s="308" t="s">
        <v>51</v>
      </c>
      <c r="AL149" s="308">
        <v>9</v>
      </c>
      <c r="AM149" s="308" t="s">
        <v>52</v>
      </c>
      <c r="AN149" s="307">
        <v>3335.1216982539922</v>
      </c>
    </row>
    <row r="150" spans="1:40" ht="12.75">
      <c r="A150" s="296" t="s">
        <v>143</v>
      </c>
      <c r="B150" s="308">
        <v>1273</v>
      </c>
      <c r="C150" s="308">
        <v>6</v>
      </c>
      <c r="D150" s="308">
        <v>60</v>
      </c>
      <c r="E150" s="308">
        <v>424.52656729009</v>
      </c>
      <c r="F150" s="308" t="s">
        <v>52</v>
      </c>
      <c r="G150" s="308">
        <v>8</v>
      </c>
      <c r="H150" s="308" t="s">
        <v>52</v>
      </c>
      <c r="I150" s="308">
        <v>7</v>
      </c>
      <c r="J150" s="308">
        <v>1826</v>
      </c>
      <c r="K150" s="308">
        <v>24</v>
      </c>
      <c r="L150" s="308" t="s">
        <v>52</v>
      </c>
      <c r="M150" s="308">
        <v>15</v>
      </c>
      <c r="N150" s="308">
        <v>1</v>
      </c>
      <c r="O150" s="308">
        <v>32</v>
      </c>
      <c r="P150" s="308">
        <v>29</v>
      </c>
      <c r="Q150" s="308">
        <v>1</v>
      </c>
      <c r="R150" s="308">
        <v>1</v>
      </c>
      <c r="S150" s="308" t="s">
        <v>52</v>
      </c>
      <c r="T150" s="308" t="s">
        <v>51</v>
      </c>
      <c r="U150" s="308">
        <v>2</v>
      </c>
      <c r="V150" s="308">
        <v>23</v>
      </c>
      <c r="W150" s="308">
        <v>1</v>
      </c>
      <c r="X150" s="308">
        <v>3</v>
      </c>
      <c r="Y150" s="308">
        <v>1</v>
      </c>
      <c r="Z150" s="308" t="s">
        <v>52</v>
      </c>
      <c r="AA150" s="308">
        <v>1</v>
      </c>
      <c r="AB150" s="308">
        <v>3</v>
      </c>
      <c r="AC150" s="308">
        <v>27</v>
      </c>
      <c r="AD150" s="308">
        <v>2</v>
      </c>
      <c r="AE150" s="308">
        <v>1702</v>
      </c>
      <c r="AF150" s="308">
        <v>218.233794214538</v>
      </c>
      <c r="AG150" s="307">
        <v>5690.760361504627</v>
      </c>
      <c r="AH150" s="307">
        <v>3327.3206955818423</v>
      </c>
      <c r="AI150" s="308" t="s">
        <v>51</v>
      </c>
      <c r="AJ150" s="308" t="s">
        <v>52</v>
      </c>
      <c r="AK150" s="308" t="s">
        <v>51</v>
      </c>
      <c r="AL150" s="308">
        <v>170</v>
      </c>
      <c r="AM150" s="308" t="s">
        <v>52</v>
      </c>
      <c r="AN150" s="307">
        <v>9018.08105708647</v>
      </c>
    </row>
    <row r="151" spans="1:40" ht="12.75">
      <c r="A151" s="305" t="s">
        <v>251</v>
      </c>
      <c r="B151" s="308">
        <v>2</v>
      </c>
      <c r="C151" s="308" t="s">
        <v>52</v>
      </c>
      <c r="D151" s="308" t="s">
        <v>52</v>
      </c>
      <c r="E151" s="308" t="s">
        <v>52</v>
      </c>
      <c r="F151" s="308" t="s">
        <v>52</v>
      </c>
      <c r="G151" s="308" t="s">
        <v>52</v>
      </c>
      <c r="H151" s="308" t="s">
        <v>52</v>
      </c>
      <c r="I151" s="308" t="s">
        <v>52</v>
      </c>
      <c r="J151" s="308">
        <v>1</v>
      </c>
      <c r="K151" s="308" t="s">
        <v>52</v>
      </c>
      <c r="L151" s="308" t="s">
        <v>52</v>
      </c>
      <c r="M151" s="308" t="s">
        <v>52</v>
      </c>
      <c r="N151" s="308" t="s">
        <v>52</v>
      </c>
      <c r="O151" s="308" t="s">
        <v>52</v>
      </c>
      <c r="P151" s="308" t="s">
        <v>52</v>
      </c>
      <c r="Q151" s="308">
        <v>1</v>
      </c>
      <c r="R151" s="308" t="s">
        <v>52</v>
      </c>
      <c r="S151" s="308" t="s">
        <v>52</v>
      </c>
      <c r="T151" s="308" t="s">
        <v>51</v>
      </c>
      <c r="U151" s="308" t="s">
        <v>52</v>
      </c>
      <c r="V151" s="308">
        <v>1</v>
      </c>
      <c r="W151" s="308" t="s">
        <v>52</v>
      </c>
      <c r="X151" s="308">
        <v>0</v>
      </c>
      <c r="Y151" s="308" t="s">
        <v>52</v>
      </c>
      <c r="Z151" s="308" t="s">
        <v>52</v>
      </c>
      <c r="AA151" s="308" t="s">
        <v>52</v>
      </c>
      <c r="AB151" s="308" t="s">
        <v>52</v>
      </c>
      <c r="AC151" s="308" t="s">
        <v>52</v>
      </c>
      <c r="AD151" s="308" t="s">
        <v>52</v>
      </c>
      <c r="AE151" s="308">
        <v>2</v>
      </c>
      <c r="AF151" s="308">
        <v>140.150143073557</v>
      </c>
      <c r="AG151" s="307">
        <v>147.150143073557</v>
      </c>
      <c r="AH151" s="307">
        <v>38.592221885215515</v>
      </c>
      <c r="AI151" s="308" t="s">
        <v>51</v>
      </c>
      <c r="AJ151" s="308" t="s">
        <v>52</v>
      </c>
      <c r="AK151" s="308" t="s">
        <v>51</v>
      </c>
      <c r="AL151" s="308" t="s">
        <v>52</v>
      </c>
      <c r="AM151" s="308" t="s">
        <v>52</v>
      </c>
      <c r="AN151" s="307">
        <v>185.7423649587725</v>
      </c>
    </row>
    <row r="152" spans="1:40" ht="12.75">
      <c r="A152" s="300" t="s">
        <v>144</v>
      </c>
      <c r="B152" s="308">
        <v>11</v>
      </c>
      <c r="C152" s="308">
        <v>100</v>
      </c>
      <c r="D152" s="308">
        <v>42</v>
      </c>
      <c r="E152" s="308">
        <v>203.805664059291</v>
      </c>
      <c r="F152" s="308" t="s">
        <v>52</v>
      </c>
      <c r="G152" s="308">
        <v>79</v>
      </c>
      <c r="H152" s="308">
        <v>24</v>
      </c>
      <c r="I152" s="308">
        <v>11</v>
      </c>
      <c r="J152" s="308">
        <v>794</v>
      </c>
      <c r="K152" s="308">
        <v>794.205279397748</v>
      </c>
      <c r="L152" s="308">
        <v>98</v>
      </c>
      <c r="M152" s="308">
        <v>37</v>
      </c>
      <c r="N152" s="308">
        <v>2</v>
      </c>
      <c r="O152" s="308">
        <v>8</v>
      </c>
      <c r="P152" s="308">
        <v>685</v>
      </c>
      <c r="Q152" s="308">
        <v>5</v>
      </c>
      <c r="R152" s="308">
        <v>3</v>
      </c>
      <c r="S152" s="308">
        <v>1</v>
      </c>
      <c r="T152" s="308" t="s">
        <v>51</v>
      </c>
      <c r="U152" s="308">
        <v>25</v>
      </c>
      <c r="V152" s="308">
        <v>5</v>
      </c>
      <c r="W152" s="308">
        <v>24</v>
      </c>
      <c r="X152" s="308">
        <v>89</v>
      </c>
      <c r="Y152" s="308">
        <v>68</v>
      </c>
      <c r="Z152" s="308">
        <v>5</v>
      </c>
      <c r="AA152" s="308">
        <v>152</v>
      </c>
      <c r="AB152" s="308">
        <v>22</v>
      </c>
      <c r="AC152" s="308">
        <v>55</v>
      </c>
      <c r="AD152" s="308">
        <v>165</v>
      </c>
      <c r="AE152" s="308">
        <v>76</v>
      </c>
      <c r="AF152" s="308">
        <v>418.448284319619</v>
      </c>
      <c r="AG152" s="307">
        <v>4002.459227776658</v>
      </c>
      <c r="AH152" s="307">
        <v>15550.987497051194</v>
      </c>
      <c r="AI152" s="308" t="s">
        <v>51</v>
      </c>
      <c r="AJ152" s="308">
        <v>4</v>
      </c>
      <c r="AK152" s="308" t="s">
        <v>51</v>
      </c>
      <c r="AL152" s="308">
        <v>3771</v>
      </c>
      <c r="AM152" s="308">
        <v>2</v>
      </c>
      <c r="AN152" s="307">
        <v>19553.446724827852</v>
      </c>
    </row>
    <row r="153" spans="1:40" ht="12.75">
      <c r="A153" s="296" t="s">
        <v>145</v>
      </c>
      <c r="B153" s="308">
        <v>4</v>
      </c>
      <c r="C153" s="308" t="s">
        <v>52</v>
      </c>
      <c r="D153" s="308">
        <v>1</v>
      </c>
      <c r="E153" s="308">
        <v>3.2156004555</v>
      </c>
      <c r="F153" s="308" t="s">
        <v>52</v>
      </c>
      <c r="G153" s="308" t="s">
        <v>52</v>
      </c>
      <c r="H153" s="308" t="s">
        <v>52</v>
      </c>
      <c r="I153" s="308" t="s">
        <v>52</v>
      </c>
      <c r="J153" s="308">
        <v>306</v>
      </c>
      <c r="K153" s="308" t="s">
        <v>52</v>
      </c>
      <c r="L153" s="308" t="s">
        <v>52</v>
      </c>
      <c r="M153" s="308" t="s">
        <v>52</v>
      </c>
      <c r="N153" s="308" t="s">
        <v>52</v>
      </c>
      <c r="O153" s="308">
        <v>2</v>
      </c>
      <c r="P153" s="308">
        <v>8</v>
      </c>
      <c r="Q153" s="308" t="s">
        <v>52</v>
      </c>
      <c r="R153" s="308" t="s">
        <v>52</v>
      </c>
      <c r="S153" s="308" t="s">
        <v>52</v>
      </c>
      <c r="T153" s="308" t="s">
        <v>51</v>
      </c>
      <c r="U153" s="308" t="s">
        <v>52</v>
      </c>
      <c r="V153" s="308" t="s">
        <v>52</v>
      </c>
      <c r="W153" s="308">
        <v>1</v>
      </c>
      <c r="X153" s="308">
        <v>0</v>
      </c>
      <c r="Y153" s="308" t="s">
        <v>52</v>
      </c>
      <c r="Z153" s="308" t="s">
        <v>52</v>
      </c>
      <c r="AA153" s="308">
        <v>1</v>
      </c>
      <c r="AB153" s="308" t="s">
        <v>52</v>
      </c>
      <c r="AC153" s="308">
        <v>5</v>
      </c>
      <c r="AD153" s="308" t="s">
        <v>52</v>
      </c>
      <c r="AE153" s="308">
        <v>47</v>
      </c>
      <c r="AF153" s="308">
        <v>28.0300286147113</v>
      </c>
      <c r="AG153" s="307">
        <v>406.2456290702113</v>
      </c>
      <c r="AH153" s="307">
        <v>0</v>
      </c>
      <c r="AI153" s="308" t="s">
        <v>51</v>
      </c>
      <c r="AJ153" s="308" t="s">
        <v>52</v>
      </c>
      <c r="AK153" s="308" t="s">
        <v>51</v>
      </c>
      <c r="AL153" s="308" t="s">
        <v>52</v>
      </c>
      <c r="AM153" s="308" t="s">
        <v>52</v>
      </c>
      <c r="AN153" s="307">
        <v>406.2456290702113</v>
      </c>
    </row>
    <row r="154" spans="1:40" ht="12.75">
      <c r="A154" s="296" t="s">
        <v>146</v>
      </c>
      <c r="B154" s="308">
        <v>128</v>
      </c>
      <c r="C154" s="308">
        <v>77</v>
      </c>
      <c r="D154" s="308">
        <v>20</v>
      </c>
      <c r="E154" s="308">
        <v>22.7177269069791</v>
      </c>
      <c r="F154" s="308" t="s">
        <v>52</v>
      </c>
      <c r="G154" s="308">
        <v>124</v>
      </c>
      <c r="H154" s="308">
        <v>7</v>
      </c>
      <c r="I154" s="308">
        <v>4</v>
      </c>
      <c r="J154" s="308">
        <v>72</v>
      </c>
      <c r="K154" s="308">
        <v>1089</v>
      </c>
      <c r="L154" s="308">
        <v>1</v>
      </c>
      <c r="M154" s="308">
        <v>57</v>
      </c>
      <c r="N154" s="308">
        <v>2</v>
      </c>
      <c r="O154" s="308">
        <v>2</v>
      </c>
      <c r="P154" s="308">
        <v>25</v>
      </c>
      <c r="Q154" s="308">
        <v>1073</v>
      </c>
      <c r="R154" s="308">
        <v>1236</v>
      </c>
      <c r="S154" s="308">
        <v>2</v>
      </c>
      <c r="T154" s="308" t="s">
        <v>51</v>
      </c>
      <c r="U154" s="308">
        <v>4</v>
      </c>
      <c r="V154" s="308">
        <v>9.5000499950005</v>
      </c>
      <c r="W154" s="308">
        <v>10</v>
      </c>
      <c r="X154" s="308">
        <v>101</v>
      </c>
      <c r="Y154" s="308">
        <v>1</v>
      </c>
      <c r="Z154" s="308">
        <v>6</v>
      </c>
      <c r="AA154" s="308">
        <v>1</v>
      </c>
      <c r="AB154" s="308">
        <v>20</v>
      </c>
      <c r="AC154" s="308">
        <v>30</v>
      </c>
      <c r="AD154" s="308">
        <v>839</v>
      </c>
      <c r="AE154" s="308">
        <v>108</v>
      </c>
      <c r="AF154" s="308">
        <v>1309.40276528723</v>
      </c>
      <c r="AG154" s="307">
        <v>6380.62054218921</v>
      </c>
      <c r="AH154" s="307">
        <v>1401.0654467023894</v>
      </c>
      <c r="AI154" s="308" t="s">
        <v>51</v>
      </c>
      <c r="AJ154" s="308" t="s">
        <v>52</v>
      </c>
      <c r="AK154" s="308" t="s">
        <v>51</v>
      </c>
      <c r="AL154" s="308">
        <v>1390</v>
      </c>
      <c r="AM154" s="308" t="s">
        <v>52</v>
      </c>
      <c r="AN154" s="307">
        <v>7781.6859888916</v>
      </c>
    </row>
    <row r="155" spans="1:40" ht="12.75">
      <c r="A155" s="300" t="s">
        <v>248</v>
      </c>
      <c r="B155" s="308" t="s">
        <v>52</v>
      </c>
      <c r="C155" s="308" t="s">
        <v>52</v>
      </c>
      <c r="D155" s="308" t="s">
        <v>52</v>
      </c>
      <c r="E155" s="308">
        <v>3</v>
      </c>
      <c r="F155" s="308" t="s">
        <v>52</v>
      </c>
      <c r="G155" s="308" t="s">
        <v>52</v>
      </c>
      <c r="H155" s="308" t="s">
        <v>52</v>
      </c>
      <c r="I155" s="308" t="s">
        <v>52</v>
      </c>
      <c r="J155" s="308" t="s">
        <v>52</v>
      </c>
      <c r="K155" s="308" t="s">
        <v>52</v>
      </c>
      <c r="L155" s="308" t="s">
        <v>52</v>
      </c>
      <c r="M155" s="308" t="s">
        <v>52</v>
      </c>
      <c r="N155" s="308" t="s">
        <v>52</v>
      </c>
      <c r="O155" s="308" t="s">
        <v>52</v>
      </c>
      <c r="P155" s="308" t="s">
        <v>52</v>
      </c>
      <c r="Q155" s="308" t="s">
        <v>52</v>
      </c>
      <c r="R155" s="308" t="s">
        <v>52</v>
      </c>
      <c r="S155" s="308" t="s">
        <v>52</v>
      </c>
      <c r="T155" s="308" t="s">
        <v>51</v>
      </c>
      <c r="U155" s="308" t="s">
        <v>52</v>
      </c>
      <c r="V155" s="308" t="s">
        <v>52</v>
      </c>
      <c r="W155" s="308" t="s">
        <v>52</v>
      </c>
      <c r="X155" s="308">
        <v>0</v>
      </c>
      <c r="Y155" s="308" t="s">
        <v>52</v>
      </c>
      <c r="Z155" s="308" t="s">
        <v>52</v>
      </c>
      <c r="AA155" s="308" t="s">
        <v>52</v>
      </c>
      <c r="AB155" s="308" t="s">
        <v>52</v>
      </c>
      <c r="AC155" s="308" t="s">
        <v>52</v>
      </c>
      <c r="AD155" s="308" t="s">
        <v>52</v>
      </c>
      <c r="AE155" s="308">
        <v>14</v>
      </c>
      <c r="AF155" s="308">
        <v>16.0171592084065</v>
      </c>
      <c r="AG155" s="307">
        <v>33.0171592084065</v>
      </c>
      <c r="AH155" s="307">
        <v>28.52468574124625</v>
      </c>
      <c r="AI155" s="308" t="s">
        <v>51</v>
      </c>
      <c r="AJ155" s="308" t="s">
        <v>52</v>
      </c>
      <c r="AK155" s="308" t="s">
        <v>51</v>
      </c>
      <c r="AL155" s="308" t="s">
        <v>52</v>
      </c>
      <c r="AM155" s="308" t="s">
        <v>52</v>
      </c>
      <c r="AN155" s="307">
        <v>61.54184494965274</v>
      </c>
    </row>
    <row r="156" spans="1:40" ht="12.75">
      <c r="A156" s="296" t="s">
        <v>147</v>
      </c>
      <c r="B156" s="308">
        <v>10</v>
      </c>
      <c r="C156" s="308">
        <v>34</v>
      </c>
      <c r="D156" s="308">
        <v>1609</v>
      </c>
      <c r="E156" s="308">
        <v>3586.55117019487</v>
      </c>
      <c r="F156" s="308">
        <v>1</v>
      </c>
      <c r="G156" s="308">
        <v>15</v>
      </c>
      <c r="H156" s="308">
        <v>54</v>
      </c>
      <c r="I156" s="308">
        <v>38</v>
      </c>
      <c r="J156" s="308">
        <v>26998</v>
      </c>
      <c r="K156" s="308">
        <v>7063.99772216927</v>
      </c>
      <c r="L156" s="308">
        <v>13</v>
      </c>
      <c r="M156" s="308" t="s">
        <v>52</v>
      </c>
      <c r="N156" s="308">
        <v>2</v>
      </c>
      <c r="O156" s="308">
        <v>5</v>
      </c>
      <c r="P156" s="308">
        <v>1207</v>
      </c>
      <c r="Q156" s="308">
        <v>35</v>
      </c>
      <c r="R156" s="308">
        <v>5</v>
      </c>
      <c r="S156" s="308">
        <v>16</v>
      </c>
      <c r="T156" s="308" t="s">
        <v>51</v>
      </c>
      <c r="U156" s="308">
        <v>932</v>
      </c>
      <c r="V156" s="308">
        <v>4</v>
      </c>
      <c r="W156" s="308">
        <v>23</v>
      </c>
      <c r="X156" s="308">
        <v>20</v>
      </c>
      <c r="Y156" s="308">
        <v>10</v>
      </c>
      <c r="Z156" s="308" t="s">
        <v>52</v>
      </c>
      <c r="AA156" s="308">
        <v>5463</v>
      </c>
      <c r="AB156" s="308">
        <v>39</v>
      </c>
      <c r="AC156" s="308">
        <v>336</v>
      </c>
      <c r="AD156" s="308">
        <v>7</v>
      </c>
      <c r="AE156" s="308">
        <v>208</v>
      </c>
      <c r="AF156" s="308">
        <v>1133.21401399476</v>
      </c>
      <c r="AG156" s="307">
        <v>48867.7629063589</v>
      </c>
      <c r="AH156" s="307">
        <v>2016.863074175176</v>
      </c>
      <c r="AI156" s="308" t="s">
        <v>51</v>
      </c>
      <c r="AJ156" s="308" t="s">
        <v>52</v>
      </c>
      <c r="AK156" s="308" t="s">
        <v>51</v>
      </c>
      <c r="AL156" s="308">
        <v>867</v>
      </c>
      <c r="AM156" s="308" t="s">
        <v>52</v>
      </c>
      <c r="AN156" s="307">
        <v>50884.625980534074</v>
      </c>
    </row>
    <row r="157" spans="1:40" ht="12.75">
      <c r="A157" s="296" t="s">
        <v>148</v>
      </c>
      <c r="B157" s="308">
        <v>54</v>
      </c>
      <c r="C157" s="308">
        <v>3</v>
      </c>
      <c r="D157" s="308">
        <v>3</v>
      </c>
      <c r="E157" s="308">
        <v>12.862401822</v>
      </c>
      <c r="F157" s="308" t="s">
        <v>52</v>
      </c>
      <c r="G157" s="308">
        <v>1</v>
      </c>
      <c r="H157" s="308">
        <v>6</v>
      </c>
      <c r="I157" s="308">
        <v>8</v>
      </c>
      <c r="J157" s="308">
        <v>39</v>
      </c>
      <c r="K157" s="308">
        <v>23</v>
      </c>
      <c r="L157" s="308">
        <v>4</v>
      </c>
      <c r="M157" s="308" t="s">
        <v>52</v>
      </c>
      <c r="N157" s="308" t="s">
        <v>52</v>
      </c>
      <c r="O157" s="308">
        <v>1</v>
      </c>
      <c r="P157" s="308">
        <v>49</v>
      </c>
      <c r="Q157" s="308">
        <v>6</v>
      </c>
      <c r="R157" s="308">
        <v>1</v>
      </c>
      <c r="S157" s="308" t="s">
        <v>52</v>
      </c>
      <c r="T157" s="308" t="s">
        <v>51</v>
      </c>
      <c r="U157" s="308">
        <v>7</v>
      </c>
      <c r="V157" s="308">
        <v>2</v>
      </c>
      <c r="W157" s="308">
        <v>9</v>
      </c>
      <c r="X157" s="308">
        <v>1</v>
      </c>
      <c r="Y157" s="308">
        <v>983</v>
      </c>
      <c r="Z157" s="308" t="s">
        <v>52</v>
      </c>
      <c r="AA157" s="308">
        <v>41</v>
      </c>
      <c r="AB157" s="308">
        <v>13</v>
      </c>
      <c r="AC157" s="308">
        <v>4</v>
      </c>
      <c r="AD157" s="308">
        <v>3</v>
      </c>
      <c r="AE157" s="308">
        <v>56</v>
      </c>
      <c r="AF157" s="308">
        <v>78.0836511409815</v>
      </c>
      <c r="AG157" s="307">
        <v>1407.9460529629816</v>
      </c>
      <c r="AH157" s="307">
        <v>1721.5486806187444</v>
      </c>
      <c r="AI157" s="308" t="s">
        <v>51</v>
      </c>
      <c r="AJ157" s="308" t="s">
        <v>52</v>
      </c>
      <c r="AK157" s="308" t="s">
        <v>51</v>
      </c>
      <c r="AL157" s="308">
        <v>38</v>
      </c>
      <c r="AM157" s="308" t="s">
        <v>52</v>
      </c>
      <c r="AN157" s="307">
        <v>3129.494733581726</v>
      </c>
    </row>
    <row r="158" spans="1:40" ht="12.75">
      <c r="A158" s="296" t="s">
        <v>149</v>
      </c>
      <c r="B158" s="308">
        <v>356</v>
      </c>
      <c r="C158" s="308">
        <v>4</v>
      </c>
      <c r="D158" s="308">
        <v>10</v>
      </c>
      <c r="E158" s="308">
        <v>68.1531807209374</v>
      </c>
      <c r="F158" s="308" t="s">
        <v>52</v>
      </c>
      <c r="G158" s="308">
        <v>1</v>
      </c>
      <c r="H158" s="308">
        <v>6</v>
      </c>
      <c r="I158" s="308">
        <v>5</v>
      </c>
      <c r="J158" s="308">
        <v>19</v>
      </c>
      <c r="K158" s="308">
        <v>46</v>
      </c>
      <c r="L158" s="308" t="s">
        <v>52</v>
      </c>
      <c r="M158" s="308" t="s">
        <v>52</v>
      </c>
      <c r="N158" s="308" t="s">
        <v>52</v>
      </c>
      <c r="O158" s="308">
        <v>4</v>
      </c>
      <c r="P158" s="308">
        <v>5</v>
      </c>
      <c r="Q158" s="308">
        <v>829</v>
      </c>
      <c r="R158" s="308">
        <v>82</v>
      </c>
      <c r="S158" s="308" t="s">
        <v>52</v>
      </c>
      <c r="T158" s="308" t="s">
        <v>51</v>
      </c>
      <c r="U158" s="308">
        <v>2</v>
      </c>
      <c r="V158" s="308">
        <v>40.0082890500377</v>
      </c>
      <c r="W158" s="308">
        <v>10</v>
      </c>
      <c r="X158" s="308">
        <v>0</v>
      </c>
      <c r="Y158" s="308" t="s">
        <v>52</v>
      </c>
      <c r="Z158" s="308" t="s">
        <v>52</v>
      </c>
      <c r="AA158" s="308">
        <v>1</v>
      </c>
      <c r="AB158" s="308">
        <v>6</v>
      </c>
      <c r="AC158" s="308">
        <v>3</v>
      </c>
      <c r="AD158" s="308">
        <v>27</v>
      </c>
      <c r="AE158" s="308">
        <v>234</v>
      </c>
      <c r="AF158" s="308">
        <v>604.647760117344</v>
      </c>
      <c r="AG158" s="307">
        <v>2362.8092298883194</v>
      </c>
      <c r="AH158" s="307">
        <v>2688.0321504397934</v>
      </c>
      <c r="AI158" s="308" t="s">
        <v>51</v>
      </c>
      <c r="AJ158" s="308" t="s">
        <v>52</v>
      </c>
      <c r="AK158" s="308" t="s">
        <v>51</v>
      </c>
      <c r="AL158" s="308">
        <v>1034</v>
      </c>
      <c r="AM158" s="308" t="s">
        <v>52</v>
      </c>
      <c r="AN158" s="307">
        <v>5050.841380328113</v>
      </c>
    </row>
    <row r="159" spans="1:40" ht="12.75">
      <c r="A159" s="296" t="s">
        <v>150</v>
      </c>
      <c r="B159" s="308">
        <v>22</v>
      </c>
      <c r="C159" s="308">
        <v>6</v>
      </c>
      <c r="D159" s="308" t="s">
        <v>52</v>
      </c>
      <c r="E159" s="308">
        <v>12.8553250849791</v>
      </c>
      <c r="F159" s="308" t="s">
        <v>52</v>
      </c>
      <c r="G159" s="308">
        <v>16</v>
      </c>
      <c r="H159" s="308">
        <v>1</v>
      </c>
      <c r="I159" s="308">
        <v>6</v>
      </c>
      <c r="J159" s="308">
        <v>9</v>
      </c>
      <c r="K159" s="308">
        <v>26</v>
      </c>
      <c r="L159" s="308" t="s">
        <v>52</v>
      </c>
      <c r="M159" s="308">
        <v>1</v>
      </c>
      <c r="N159" s="308" t="s">
        <v>52</v>
      </c>
      <c r="O159" s="308" t="s">
        <v>52</v>
      </c>
      <c r="P159" s="308">
        <v>2</v>
      </c>
      <c r="Q159" s="308">
        <v>2</v>
      </c>
      <c r="R159" s="308" t="s">
        <v>52</v>
      </c>
      <c r="S159" s="308" t="s">
        <v>52</v>
      </c>
      <c r="T159" s="308" t="s">
        <v>51</v>
      </c>
      <c r="U159" s="308">
        <v>7</v>
      </c>
      <c r="V159" s="308">
        <v>7</v>
      </c>
      <c r="W159" s="308">
        <v>12</v>
      </c>
      <c r="X159" s="308">
        <v>0</v>
      </c>
      <c r="Y159" s="308">
        <v>4</v>
      </c>
      <c r="Z159" s="308">
        <v>2</v>
      </c>
      <c r="AA159" s="308" t="s">
        <v>52</v>
      </c>
      <c r="AB159" s="308">
        <v>1</v>
      </c>
      <c r="AC159" s="308">
        <v>3</v>
      </c>
      <c r="AD159" s="308" t="s">
        <v>52</v>
      </c>
      <c r="AE159" s="308">
        <v>91</v>
      </c>
      <c r="AF159" s="308">
        <v>66.0707817346767</v>
      </c>
      <c r="AG159" s="307">
        <v>296.9261068196558</v>
      </c>
      <c r="AH159" s="307">
        <v>13359.620463047217</v>
      </c>
      <c r="AI159" s="308" t="s">
        <v>51</v>
      </c>
      <c r="AJ159" s="308" t="s">
        <v>52</v>
      </c>
      <c r="AK159" s="308" t="s">
        <v>51</v>
      </c>
      <c r="AL159" s="308">
        <v>117</v>
      </c>
      <c r="AM159" s="308" t="s">
        <v>52</v>
      </c>
      <c r="AN159" s="307">
        <v>13656.546569866872</v>
      </c>
    </row>
    <row r="160" spans="1:40" ht="12.75">
      <c r="A160" s="300" t="s">
        <v>252</v>
      </c>
      <c r="B160" s="308">
        <v>3</v>
      </c>
      <c r="C160" s="308" t="s">
        <v>52</v>
      </c>
      <c r="D160" s="308">
        <v>1</v>
      </c>
      <c r="E160" s="308" t="s">
        <v>52</v>
      </c>
      <c r="F160" s="308" t="s">
        <v>52</v>
      </c>
      <c r="G160" s="308" t="s">
        <v>52</v>
      </c>
      <c r="H160" s="308" t="s">
        <v>52</v>
      </c>
      <c r="I160" s="308">
        <v>1</v>
      </c>
      <c r="J160" s="308" t="s">
        <v>52</v>
      </c>
      <c r="K160" s="308">
        <v>1</v>
      </c>
      <c r="L160" s="308" t="s">
        <v>52</v>
      </c>
      <c r="M160" s="308" t="s">
        <v>52</v>
      </c>
      <c r="N160" s="308" t="s">
        <v>52</v>
      </c>
      <c r="O160" s="308" t="s">
        <v>52</v>
      </c>
      <c r="P160" s="308" t="s">
        <v>52</v>
      </c>
      <c r="Q160" s="308" t="s">
        <v>52</v>
      </c>
      <c r="R160" s="308" t="s">
        <v>52</v>
      </c>
      <c r="S160" s="308" t="s">
        <v>52</v>
      </c>
      <c r="T160" s="308" t="s">
        <v>51</v>
      </c>
      <c r="U160" s="308" t="s">
        <v>52</v>
      </c>
      <c r="V160" s="308">
        <v>1</v>
      </c>
      <c r="W160" s="308" t="s">
        <v>52</v>
      </c>
      <c r="X160" s="308">
        <v>0</v>
      </c>
      <c r="Y160" s="308" t="s">
        <v>52</v>
      </c>
      <c r="Z160" s="308" t="s">
        <v>52</v>
      </c>
      <c r="AA160" s="308">
        <v>1</v>
      </c>
      <c r="AB160" s="308" t="s">
        <v>52</v>
      </c>
      <c r="AC160" s="308" t="s">
        <v>52</v>
      </c>
      <c r="AD160" s="308" t="s">
        <v>52</v>
      </c>
      <c r="AE160" s="308">
        <v>1</v>
      </c>
      <c r="AF160" s="308">
        <v>3.00321735157621</v>
      </c>
      <c r="AG160" s="307">
        <v>12.003217351576211</v>
      </c>
      <c r="AH160" s="307">
        <v>189.60526404475448</v>
      </c>
      <c r="AI160" s="308" t="s">
        <v>51</v>
      </c>
      <c r="AJ160" s="308" t="s">
        <v>52</v>
      </c>
      <c r="AK160" s="308" t="s">
        <v>51</v>
      </c>
      <c r="AL160" s="308" t="s">
        <v>52</v>
      </c>
      <c r="AM160" s="308" t="s">
        <v>52</v>
      </c>
      <c r="AN160" s="307">
        <v>201.6084813963307</v>
      </c>
    </row>
    <row r="161" spans="1:40" ht="12.75">
      <c r="A161" s="296" t="s">
        <v>151</v>
      </c>
      <c r="B161" s="308">
        <v>3314</v>
      </c>
      <c r="C161" s="308">
        <v>67</v>
      </c>
      <c r="D161" s="308">
        <v>56</v>
      </c>
      <c r="E161" s="308">
        <v>208.017487968132</v>
      </c>
      <c r="F161" s="308" t="s">
        <v>52</v>
      </c>
      <c r="G161" s="308">
        <v>11</v>
      </c>
      <c r="H161" s="308">
        <v>226</v>
      </c>
      <c r="I161" s="308">
        <v>245</v>
      </c>
      <c r="J161" s="308">
        <v>40</v>
      </c>
      <c r="K161" s="308">
        <v>411</v>
      </c>
      <c r="L161" s="308" t="s">
        <v>52</v>
      </c>
      <c r="M161" s="308" t="s">
        <v>52</v>
      </c>
      <c r="N161" s="308">
        <v>1</v>
      </c>
      <c r="O161" s="308">
        <v>5</v>
      </c>
      <c r="P161" s="308">
        <v>24</v>
      </c>
      <c r="Q161" s="308">
        <v>1311</v>
      </c>
      <c r="R161" s="308">
        <v>273</v>
      </c>
      <c r="S161" s="308" t="s">
        <v>52</v>
      </c>
      <c r="T161" s="308" t="s">
        <v>51</v>
      </c>
      <c r="U161" s="308">
        <v>97</v>
      </c>
      <c r="V161" s="308">
        <v>85.4553734061931</v>
      </c>
      <c r="W161" s="308">
        <v>110</v>
      </c>
      <c r="X161" s="308">
        <v>126</v>
      </c>
      <c r="Y161" s="308">
        <v>4</v>
      </c>
      <c r="Z161" s="308">
        <v>2</v>
      </c>
      <c r="AA161" s="308">
        <v>9</v>
      </c>
      <c r="AB161" s="308">
        <v>40</v>
      </c>
      <c r="AC161" s="308">
        <v>6</v>
      </c>
      <c r="AD161" s="308">
        <v>5</v>
      </c>
      <c r="AE161" s="308">
        <v>646</v>
      </c>
      <c r="AF161" s="308">
        <v>8945.58341789501</v>
      </c>
      <c r="AG161" s="307">
        <v>16268.056279269334</v>
      </c>
      <c r="AH161" s="307">
        <v>3381.0142216830113</v>
      </c>
      <c r="AI161" s="308" t="s">
        <v>51</v>
      </c>
      <c r="AJ161" s="308" t="s">
        <v>52</v>
      </c>
      <c r="AK161" s="308" t="s">
        <v>51</v>
      </c>
      <c r="AL161" s="308">
        <v>108</v>
      </c>
      <c r="AM161" s="308">
        <v>2</v>
      </c>
      <c r="AN161" s="307">
        <v>19649.070500952344</v>
      </c>
    </row>
    <row r="162" spans="1:40" ht="12.75">
      <c r="A162" s="296" t="s">
        <v>152</v>
      </c>
      <c r="B162" s="308">
        <v>6</v>
      </c>
      <c r="C162" s="308" t="s">
        <v>52</v>
      </c>
      <c r="D162" s="308">
        <v>6</v>
      </c>
      <c r="E162" s="308">
        <v>22.7177269069791</v>
      </c>
      <c r="F162" s="308" t="s">
        <v>52</v>
      </c>
      <c r="G162" s="308" t="s">
        <v>52</v>
      </c>
      <c r="H162" s="308" t="s">
        <v>52</v>
      </c>
      <c r="I162" s="308" t="s">
        <v>52</v>
      </c>
      <c r="J162" s="308" t="s">
        <v>52</v>
      </c>
      <c r="K162" s="308" t="s">
        <v>52</v>
      </c>
      <c r="L162" s="308" t="s">
        <v>52</v>
      </c>
      <c r="M162" s="308" t="s">
        <v>52</v>
      </c>
      <c r="N162" s="308" t="s">
        <v>52</v>
      </c>
      <c r="O162" s="308" t="s">
        <v>52</v>
      </c>
      <c r="P162" s="308" t="s">
        <v>52</v>
      </c>
      <c r="Q162" s="308" t="s">
        <v>52</v>
      </c>
      <c r="R162" s="308" t="s">
        <v>52</v>
      </c>
      <c r="S162" s="308" t="s">
        <v>52</v>
      </c>
      <c r="T162" s="308" t="s">
        <v>51</v>
      </c>
      <c r="U162" s="308" t="s">
        <v>52</v>
      </c>
      <c r="V162" s="308" t="s">
        <v>52</v>
      </c>
      <c r="W162" s="308" t="s">
        <v>52</v>
      </c>
      <c r="X162" s="308">
        <v>0</v>
      </c>
      <c r="Y162" s="308">
        <v>8</v>
      </c>
      <c r="Z162" s="308" t="s">
        <v>52</v>
      </c>
      <c r="AA162" s="308">
        <v>1</v>
      </c>
      <c r="AB162" s="308" t="s">
        <v>52</v>
      </c>
      <c r="AC162" s="308" t="s">
        <v>52</v>
      </c>
      <c r="AD162" s="308" t="s">
        <v>52</v>
      </c>
      <c r="AE162" s="308">
        <v>17</v>
      </c>
      <c r="AF162" s="308">
        <v>233.249880972419</v>
      </c>
      <c r="AG162" s="307">
        <v>293.9676078793981</v>
      </c>
      <c r="AH162" s="307">
        <v>97.31951605836956</v>
      </c>
      <c r="AI162" s="308" t="s">
        <v>51</v>
      </c>
      <c r="AJ162" s="308" t="s">
        <v>52</v>
      </c>
      <c r="AK162" s="308" t="s">
        <v>51</v>
      </c>
      <c r="AL162" s="308" t="s">
        <v>52</v>
      </c>
      <c r="AM162" s="308" t="s">
        <v>52</v>
      </c>
      <c r="AN162" s="307">
        <v>391.28712393776766</v>
      </c>
    </row>
    <row r="163" spans="1:40" ht="12.75">
      <c r="A163" s="296" t="s">
        <v>153</v>
      </c>
      <c r="B163" s="308">
        <v>3</v>
      </c>
      <c r="C163" s="308">
        <v>6</v>
      </c>
      <c r="D163" s="308">
        <v>6</v>
      </c>
      <c r="E163" s="308">
        <v>54.3508511557359</v>
      </c>
      <c r="F163" s="308">
        <v>49</v>
      </c>
      <c r="G163" s="308">
        <v>3</v>
      </c>
      <c r="H163" s="308">
        <v>3</v>
      </c>
      <c r="I163" s="308">
        <v>2</v>
      </c>
      <c r="J163" s="308">
        <v>35</v>
      </c>
      <c r="K163" s="308">
        <v>39</v>
      </c>
      <c r="L163" s="308" t="s">
        <v>52</v>
      </c>
      <c r="M163" s="308" t="s">
        <v>52</v>
      </c>
      <c r="N163" s="308" t="s">
        <v>52</v>
      </c>
      <c r="O163" s="308" t="s">
        <v>52</v>
      </c>
      <c r="P163" s="308">
        <v>18</v>
      </c>
      <c r="Q163" s="308">
        <v>13</v>
      </c>
      <c r="R163" s="308" t="s">
        <v>52</v>
      </c>
      <c r="S163" s="308" t="s">
        <v>52</v>
      </c>
      <c r="T163" s="308" t="s">
        <v>51</v>
      </c>
      <c r="U163" s="308">
        <v>5</v>
      </c>
      <c r="V163" s="308" t="s">
        <v>52</v>
      </c>
      <c r="W163" s="308">
        <v>10</v>
      </c>
      <c r="X163" s="308">
        <v>1</v>
      </c>
      <c r="Y163" s="308" t="s">
        <v>52</v>
      </c>
      <c r="Z163" s="308">
        <v>2</v>
      </c>
      <c r="AA163" s="308">
        <v>119</v>
      </c>
      <c r="AB163" s="308">
        <v>18</v>
      </c>
      <c r="AC163" s="308">
        <v>4</v>
      </c>
      <c r="AD163" s="308" t="s">
        <v>52</v>
      </c>
      <c r="AE163" s="308">
        <v>7</v>
      </c>
      <c r="AF163" s="308">
        <v>389.417183254382</v>
      </c>
      <c r="AG163" s="307">
        <v>786.7680344101179</v>
      </c>
      <c r="AH163" s="307">
        <v>2790.385434570148</v>
      </c>
      <c r="AI163" s="308" t="s">
        <v>51</v>
      </c>
      <c r="AJ163" s="308" t="s">
        <v>52</v>
      </c>
      <c r="AK163" s="308" t="s">
        <v>51</v>
      </c>
      <c r="AL163" s="308">
        <v>8</v>
      </c>
      <c r="AM163" s="308" t="s">
        <v>52</v>
      </c>
      <c r="AN163" s="307">
        <v>3577.1534689802656</v>
      </c>
    </row>
    <row r="164" spans="1:40" ht="12.75">
      <c r="A164" s="296" t="s">
        <v>154</v>
      </c>
      <c r="B164" s="308">
        <v>1</v>
      </c>
      <c r="C164" s="308">
        <v>2</v>
      </c>
      <c r="D164" s="308">
        <v>58</v>
      </c>
      <c r="E164" s="308">
        <v>132.320038559618</v>
      </c>
      <c r="F164" s="308" t="s">
        <v>52</v>
      </c>
      <c r="G164" s="308">
        <v>6</v>
      </c>
      <c r="H164" s="308" t="s">
        <v>52</v>
      </c>
      <c r="I164" s="308">
        <v>2</v>
      </c>
      <c r="J164" s="308">
        <v>777</v>
      </c>
      <c r="K164" s="308">
        <v>26</v>
      </c>
      <c r="L164" s="308">
        <v>28</v>
      </c>
      <c r="M164" s="308" t="s">
        <v>52</v>
      </c>
      <c r="N164" s="308" t="s">
        <v>52</v>
      </c>
      <c r="O164" s="308" t="s">
        <v>52</v>
      </c>
      <c r="P164" s="308">
        <v>10</v>
      </c>
      <c r="Q164" s="308" t="s">
        <v>52</v>
      </c>
      <c r="R164" s="308" t="s">
        <v>52</v>
      </c>
      <c r="S164" s="308">
        <v>1</v>
      </c>
      <c r="T164" s="308" t="s">
        <v>51</v>
      </c>
      <c r="U164" s="308">
        <v>1</v>
      </c>
      <c r="V164" s="308" t="s">
        <v>52</v>
      </c>
      <c r="W164" s="308" t="s">
        <v>52</v>
      </c>
      <c r="X164" s="308">
        <v>0</v>
      </c>
      <c r="Y164" s="308">
        <v>3</v>
      </c>
      <c r="Z164" s="308">
        <v>2</v>
      </c>
      <c r="AA164" s="308" t="s">
        <v>52</v>
      </c>
      <c r="AB164" s="308">
        <v>1</v>
      </c>
      <c r="AC164" s="308">
        <v>12</v>
      </c>
      <c r="AD164" s="308">
        <v>4</v>
      </c>
      <c r="AE164" s="308">
        <v>19</v>
      </c>
      <c r="AF164" s="308">
        <v>289.309938201842</v>
      </c>
      <c r="AG164" s="307">
        <v>1374.62997676146</v>
      </c>
      <c r="AH164" s="307">
        <v>632.5768543794021</v>
      </c>
      <c r="AI164" s="308" t="s">
        <v>51</v>
      </c>
      <c r="AJ164" s="308" t="s">
        <v>52</v>
      </c>
      <c r="AK164" s="308" t="s">
        <v>51</v>
      </c>
      <c r="AL164" s="308" t="s">
        <v>52</v>
      </c>
      <c r="AM164" s="308" t="s">
        <v>52</v>
      </c>
      <c r="AN164" s="307">
        <v>2007.206831140862</v>
      </c>
    </row>
    <row r="165" spans="1:40" ht="12.75">
      <c r="A165" s="296" t="s">
        <v>155</v>
      </c>
      <c r="B165" s="308">
        <v>159</v>
      </c>
      <c r="C165" s="308">
        <v>106</v>
      </c>
      <c r="D165" s="308">
        <v>171</v>
      </c>
      <c r="E165" s="308">
        <v>1806.19106244709</v>
      </c>
      <c r="F165" s="308" t="s">
        <v>52</v>
      </c>
      <c r="G165" s="308">
        <v>28</v>
      </c>
      <c r="H165" s="308">
        <v>74</v>
      </c>
      <c r="I165" s="308">
        <v>372</v>
      </c>
      <c r="J165" s="308">
        <v>152</v>
      </c>
      <c r="K165" s="308">
        <v>548</v>
      </c>
      <c r="L165" s="308">
        <v>158</v>
      </c>
      <c r="M165" s="308">
        <v>201</v>
      </c>
      <c r="N165" s="308">
        <v>3</v>
      </c>
      <c r="O165" s="308">
        <v>183</v>
      </c>
      <c r="P165" s="308">
        <v>142</v>
      </c>
      <c r="Q165" s="308">
        <v>52</v>
      </c>
      <c r="R165" s="308">
        <v>24</v>
      </c>
      <c r="S165" s="308" t="s">
        <v>52</v>
      </c>
      <c r="T165" s="308" t="s">
        <v>51</v>
      </c>
      <c r="U165" s="308">
        <v>158</v>
      </c>
      <c r="V165" s="308">
        <v>49.6820555203009</v>
      </c>
      <c r="W165" s="308">
        <v>65</v>
      </c>
      <c r="X165" s="308">
        <v>355</v>
      </c>
      <c r="Y165" s="308">
        <v>5</v>
      </c>
      <c r="Z165" s="308">
        <v>5</v>
      </c>
      <c r="AA165" s="308">
        <v>31</v>
      </c>
      <c r="AB165" s="308">
        <v>362</v>
      </c>
      <c r="AC165" s="308">
        <v>39</v>
      </c>
      <c r="AD165" s="308">
        <v>63</v>
      </c>
      <c r="AE165" s="308">
        <v>11783</v>
      </c>
      <c r="AF165" s="308">
        <v>6228.67278716907</v>
      </c>
      <c r="AG165" s="307">
        <v>23323.545905136463</v>
      </c>
      <c r="AH165" s="307">
        <v>3733.3779867219355</v>
      </c>
      <c r="AI165" s="308" t="s">
        <v>51</v>
      </c>
      <c r="AJ165" s="308">
        <v>1</v>
      </c>
      <c r="AK165" s="308" t="s">
        <v>51</v>
      </c>
      <c r="AL165" s="308">
        <v>667</v>
      </c>
      <c r="AM165" s="308">
        <v>1</v>
      </c>
      <c r="AN165" s="307">
        <v>27056.923891858398</v>
      </c>
    </row>
    <row r="166" spans="1:40" ht="12.75">
      <c r="A166" s="296" t="s">
        <v>156</v>
      </c>
      <c r="B166" s="308">
        <v>3</v>
      </c>
      <c r="C166" s="308" t="s">
        <v>52</v>
      </c>
      <c r="D166" s="308" t="s">
        <v>52</v>
      </c>
      <c r="E166" s="308" t="s">
        <v>52</v>
      </c>
      <c r="F166" s="308" t="s">
        <v>52</v>
      </c>
      <c r="G166" s="308" t="s">
        <v>52</v>
      </c>
      <c r="H166" s="308" t="s">
        <v>52</v>
      </c>
      <c r="I166" s="308" t="s">
        <v>52</v>
      </c>
      <c r="J166" s="308" t="s">
        <v>52</v>
      </c>
      <c r="K166" s="308" t="s">
        <v>52</v>
      </c>
      <c r="L166" s="308" t="s">
        <v>52</v>
      </c>
      <c r="M166" s="308" t="s">
        <v>52</v>
      </c>
      <c r="N166" s="308" t="s">
        <v>52</v>
      </c>
      <c r="O166" s="308" t="s">
        <v>52</v>
      </c>
      <c r="P166" s="308" t="s">
        <v>52</v>
      </c>
      <c r="Q166" s="308" t="s">
        <v>52</v>
      </c>
      <c r="R166" s="308" t="s">
        <v>52</v>
      </c>
      <c r="S166" s="308" t="s">
        <v>52</v>
      </c>
      <c r="T166" s="308" t="s">
        <v>51</v>
      </c>
      <c r="U166" s="308" t="s">
        <v>52</v>
      </c>
      <c r="V166" s="308" t="s">
        <v>52</v>
      </c>
      <c r="W166" s="308" t="s">
        <v>52</v>
      </c>
      <c r="X166" s="308">
        <v>0</v>
      </c>
      <c r="Y166" s="308" t="s">
        <v>52</v>
      </c>
      <c r="Z166" s="308" t="s">
        <v>52</v>
      </c>
      <c r="AA166" s="308" t="s">
        <v>52</v>
      </c>
      <c r="AB166" s="308" t="s">
        <v>52</v>
      </c>
      <c r="AC166" s="308" t="s">
        <v>52</v>
      </c>
      <c r="AD166" s="308" t="s">
        <v>52</v>
      </c>
      <c r="AE166" s="308">
        <v>1</v>
      </c>
      <c r="AF166" s="308">
        <v>3.00321735157621</v>
      </c>
      <c r="AG166" s="307">
        <v>7.00321735157621</v>
      </c>
      <c r="AH166" s="307">
        <v>57.0493714824925</v>
      </c>
      <c r="AI166" s="308" t="s">
        <v>51</v>
      </c>
      <c r="AJ166" s="308" t="s">
        <v>52</v>
      </c>
      <c r="AK166" s="308" t="s">
        <v>51</v>
      </c>
      <c r="AL166" s="308" t="s">
        <v>52</v>
      </c>
      <c r="AM166" s="308" t="s">
        <v>52</v>
      </c>
      <c r="AN166" s="307">
        <v>64.0525888340687</v>
      </c>
    </row>
    <row r="167" spans="1:40" ht="12.75">
      <c r="A167" s="296" t="s">
        <v>159</v>
      </c>
      <c r="B167" s="308">
        <v>522</v>
      </c>
      <c r="C167" s="308">
        <v>2</v>
      </c>
      <c r="D167" s="308" t="s">
        <v>52</v>
      </c>
      <c r="E167" s="308">
        <v>181.193770021597</v>
      </c>
      <c r="F167" s="308" t="s">
        <v>52</v>
      </c>
      <c r="G167" s="308" t="s">
        <v>52</v>
      </c>
      <c r="H167" s="308" t="s">
        <v>52</v>
      </c>
      <c r="I167" s="308" t="s">
        <v>52</v>
      </c>
      <c r="J167" s="308">
        <v>27</v>
      </c>
      <c r="K167" s="308">
        <v>20</v>
      </c>
      <c r="L167" s="308" t="s">
        <v>52</v>
      </c>
      <c r="M167" s="308">
        <v>1</v>
      </c>
      <c r="N167" s="308" t="s">
        <v>52</v>
      </c>
      <c r="O167" s="308">
        <v>18</v>
      </c>
      <c r="P167" s="308">
        <v>3</v>
      </c>
      <c r="Q167" s="308">
        <v>9</v>
      </c>
      <c r="R167" s="308">
        <v>2</v>
      </c>
      <c r="S167" s="308" t="s">
        <v>52</v>
      </c>
      <c r="T167" s="308" t="s">
        <v>51</v>
      </c>
      <c r="U167" s="308">
        <v>4</v>
      </c>
      <c r="V167" s="308">
        <v>154.579276328175</v>
      </c>
      <c r="W167" s="308" t="s">
        <v>52</v>
      </c>
      <c r="X167" s="308">
        <v>0</v>
      </c>
      <c r="Y167" s="308">
        <v>1</v>
      </c>
      <c r="Z167" s="308">
        <v>2</v>
      </c>
      <c r="AA167" s="308" t="s">
        <v>52</v>
      </c>
      <c r="AB167" s="308">
        <v>5</v>
      </c>
      <c r="AC167" s="308">
        <v>1</v>
      </c>
      <c r="AD167" s="308">
        <v>2</v>
      </c>
      <c r="AE167" s="308">
        <v>1762</v>
      </c>
      <c r="AF167" s="308">
        <v>361.387154639671</v>
      </c>
      <c r="AG167" s="307">
        <v>3078.1602009894427</v>
      </c>
      <c r="AH167" s="307">
        <v>4073.996292926229</v>
      </c>
      <c r="AI167" s="308" t="s">
        <v>51</v>
      </c>
      <c r="AJ167" s="308" t="s">
        <v>52</v>
      </c>
      <c r="AK167" s="308" t="s">
        <v>51</v>
      </c>
      <c r="AL167" s="308">
        <v>41</v>
      </c>
      <c r="AM167" s="308" t="s">
        <v>52</v>
      </c>
      <c r="AN167" s="307">
        <v>7152.156493915672</v>
      </c>
    </row>
    <row r="168" spans="1:40" ht="12.75">
      <c r="A168" s="296" t="s">
        <v>160</v>
      </c>
      <c r="B168" s="308">
        <v>2482</v>
      </c>
      <c r="C168" s="308">
        <v>241</v>
      </c>
      <c r="D168" s="308">
        <v>57</v>
      </c>
      <c r="E168" s="308">
        <v>4859.45389447458</v>
      </c>
      <c r="F168" s="308" t="s">
        <v>52</v>
      </c>
      <c r="G168" s="308">
        <v>17</v>
      </c>
      <c r="H168" s="308">
        <v>303</v>
      </c>
      <c r="I168" s="308">
        <v>241</v>
      </c>
      <c r="J168" s="308">
        <v>517</v>
      </c>
      <c r="K168" s="308">
        <v>1325.91169771086</v>
      </c>
      <c r="L168" s="308">
        <v>27</v>
      </c>
      <c r="M168" s="308">
        <v>14</v>
      </c>
      <c r="N168" s="308">
        <v>1</v>
      </c>
      <c r="O168" s="308">
        <v>73</v>
      </c>
      <c r="P168" s="308">
        <v>153</v>
      </c>
      <c r="Q168" s="308">
        <v>125</v>
      </c>
      <c r="R168" s="308">
        <v>283</v>
      </c>
      <c r="S168" s="308" t="s">
        <v>52</v>
      </c>
      <c r="T168" s="308" t="s">
        <v>51</v>
      </c>
      <c r="U168" s="308">
        <v>176</v>
      </c>
      <c r="V168" s="308">
        <v>271.926569991714</v>
      </c>
      <c r="W168" s="308">
        <v>219</v>
      </c>
      <c r="X168" s="308">
        <v>78</v>
      </c>
      <c r="Y168" s="308">
        <v>10</v>
      </c>
      <c r="Z168" s="308">
        <v>3</v>
      </c>
      <c r="AA168" s="308">
        <v>53</v>
      </c>
      <c r="AB168" s="308">
        <v>1329</v>
      </c>
      <c r="AC168" s="308">
        <v>40</v>
      </c>
      <c r="AD168" s="308">
        <v>56</v>
      </c>
      <c r="AE168" s="308">
        <v>9303</v>
      </c>
      <c r="AF168" s="308">
        <v>5350.73224805829</v>
      </c>
      <c r="AG168" s="307">
        <v>27609.02441023544</v>
      </c>
      <c r="AH168" s="307">
        <v>5293.8460890371725</v>
      </c>
      <c r="AI168" s="308" t="s">
        <v>51</v>
      </c>
      <c r="AJ168" s="308" t="s">
        <v>52</v>
      </c>
      <c r="AK168" s="308" t="s">
        <v>51</v>
      </c>
      <c r="AL168" s="308">
        <v>111</v>
      </c>
      <c r="AM168" s="308" t="s">
        <v>52</v>
      </c>
      <c r="AN168" s="307">
        <v>32902.87049927261</v>
      </c>
    </row>
    <row r="169" spans="1:40" ht="12.75">
      <c r="A169" s="300" t="s">
        <v>253</v>
      </c>
      <c r="B169" s="308">
        <v>1</v>
      </c>
      <c r="C169" s="308">
        <v>1</v>
      </c>
      <c r="D169" s="308" t="s">
        <v>52</v>
      </c>
      <c r="E169" s="308" t="s">
        <v>52</v>
      </c>
      <c r="F169" s="308" t="s">
        <v>52</v>
      </c>
      <c r="G169" s="308" t="s">
        <v>52</v>
      </c>
      <c r="H169" s="308" t="s">
        <v>52</v>
      </c>
      <c r="I169" s="308" t="s">
        <v>52</v>
      </c>
      <c r="J169" s="308" t="s">
        <v>52</v>
      </c>
      <c r="K169" s="308">
        <v>3</v>
      </c>
      <c r="L169" s="308" t="s">
        <v>52</v>
      </c>
      <c r="M169" s="308" t="s">
        <v>52</v>
      </c>
      <c r="N169" s="308" t="s">
        <v>52</v>
      </c>
      <c r="O169" s="308" t="s">
        <v>52</v>
      </c>
      <c r="P169" s="308" t="s">
        <v>52</v>
      </c>
      <c r="Q169" s="308" t="s">
        <v>52</v>
      </c>
      <c r="R169" s="308" t="s">
        <v>52</v>
      </c>
      <c r="S169" s="308" t="s">
        <v>52</v>
      </c>
      <c r="T169" s="308" t="s">
        <v>51</v>
      </c>
      <c r="U169" s="308" t="s">
        <v>52</v>
      </c>
      <c r="V169" s="308">
        <v>2</v>
      </c>
      <c r="W169" s="308" t="s">
        <v>52</v>
      </c>
      <c r="X169" s="308">
        <v>0</v>
      </c>
      <c r="Y169" s="308" t="s">
        <v>52</v>
      </c>
      <c r="Z169" s="308" t="s">
        <v>52</v>
      </c>
      <c r="AA169" s="308" t="s">
        <v>52</v>
      </c>
      <c r="AB169" s="308" t="s">
        <v>52</v>
      </c>
      <c r="AC169" s="308" t="s">
        <v>52</v>
      </c>
      <c r="AD169" s="308" t="s">
        <v>52</v>
      </c>
      <c r="AE169" s="308" t="s">
        <v>52</v>
      </c>
      <c r="AF169" s="308">
        <v>44.0471878231178</v>
      </c>
      <c r="AG169" s="307">
        <v>51.0471878231178</v>
      </c>
      <c r="AH169" s="307">
        <v>0</v>
      </c>
      <c r="AI169" s="308" t="s">
        <v>51</v>
      </c>
      <c r="AJ169" s="308" t="s">
        <v>52</v>
      </c>
      <c r="AK169" s="308" t="s">
        <v>51</v>
      </c>
      <c r="AL169" s="308" t="s">
        <v>52</v>
      </c>
      <c r="AM169" s="308" t="s">
        <v>52</v>
      </c>
      <c r="AN169" s="307">
        <v>51.0471878231178</v>
      </c>
    </row>
    <row r="170" spans="1:40" ht="12.75">
      <c r="A170" s="300" t="s">
        <v>255</v>
      </c>
      <c r="B170" s="308">
        <v>7</v>
      </c>
      <c r="C170" s="308">
        <v>50</v>
      </c>
      <c r="D170" s="308">
        <v>41</v>
      </c>
      <c r="E170" s="308">
        <v>153.811788083715</v>
      </c>
      <c r="F170" s="308">
        <v>1</v>
      </c>
      <c r="G170" s="308">
        <v>33</v>
      </c>
      <c r="H170" s="308" t="s">
        <v>52</v>
      </c>
      <c r="I170" s="308" t="s">
        <v>52</v>
      </c>
      <c r="J170" s="308">
        <v>154</v>
      </c>
      <c r="K170" s="308" t="s">
        <v>52</v>
      </c>
      <c r="L170" s="308">
        <v>167</v>
      </c>
      <c r="M170" s="308">
        <v>5</v>
      </c>
      <c r="N170" s="308" t="s">
        <v>52</v>
      </c>
      <c r="O170" s="308">
        <v>1</v>
      </c>
      <c r="P170" s="308">
        <v>106</v>
      </c>
      <c r="Q170" s="308">
        <v>1</v>
      </c>
      <c r="R170" s="308">
        <v>6</v>
      </c>
      <c r="S170" s="308" t="s">
        <v>52</v>
      </c>
      <c r="T170" s="308" t="s">
        <v>51</v>
      </c>
      <c r="U170" s="308" t="s">
        <v>52</v>
      </c>
      <c r="V170" s="308">
        <v>1</v>
      </c>
      <c r="W170" s="308" t="s">
        <v>52</v>
      </c>
      <c r="X170" s="308">
        <v>29</v>
      </c>
      <c r="Y170" s="308">
        <v>5</v>
      </c>
      <c r="Z170" s="308">
        <v>8</v>
      </c>
      <c r="AA170" s="308">
        <v>17</v>
      </c>
      <c r="AB170" s="308" t="s">
        <v>52</v>
      </c>
      <c r="AC170" s="308">
        <v>4</v>
      </c>
      <c r="AD170" s="308">
        <v>192</v>
      </c>
      <c r="AE170" s="308">
        <v>25</v>
      </c>
      <c r="AF170" s="308">
        <v>249.267040180826</v>
      </c>
      <c r="AG170" s="307">
        <v>1256.078828264541</v>
      </c>
      <c r="AH170" s="307">
        <v>12990.477471101674</v>
      </c>
      <c r="AI170" s="308" t="s">
        <v>51</v>
      </c>
      <c r="AJ170" s="308" t="s">
        <v>52</v>
      </c>
      <c r="AK170" s="308" t="s">
        <v>51</v>
      </c>
      <c r="AL170" s="308">
        <v>355</v>
      </c>
      <c r="AM170" s="308" t="s">
        <v>52</v>
      </c>
      <c r="AN170" s="307">
        <v>14246.556299366215</v>
      </c>
    </row>
    <row r="171" spans="1:40" ht="12.75">
      <c r="A171" s="296" t="s">
        <v>161</v>
      </c>
      <c r="B171" s="308">
        <v>9</v>
      </c>
      <c r="C171" s="308">
        <v>1</v>
      </c>
      <c r="D171" s="308">
        <v>3</v>
      </c>
      <c r="E171" s="308">
        <v>73.637377151715</v>
      </c>
      <c r="F171" s="308">
        <v>150</v>
      </c>
      <c r="G171" s="308">
        <v>5</v>
      </c>
      <c r="H171" s="308">
        <v>1</v>
      </c>
      <c r="I171" s="308">
        <v>1</v>
      </c>
      <c r="J171" s="308">
        <v>38</v>
      </c>
      <c r="K171" s="308">
        <v>39</v>
      </c>
      <c r="L171" s="308">
        <v>2</v>
      </c>
      <c r="M171" s="308" t="s">
        <v>52</v>
      </c>
      <c r="N171" s="308" t="s">
        <v>52</v>
      </c>
      <c r="O171" s="308" t="s">
        <v>52</v>
      </c>
      <c r="P171" s="308">
        <v>17</v>
      </c>
      <c r="Q171" s="308">
        <v>18</v>
      </c>
      <c r="R171" s="308">
        <v>1</v>
      </c>
      <c r="S171" s="308" t="s">
        <v>52</v>
      </c>
      <c r="T171" s="308" t="s">
        <v>51</v>
      </c>
      <c r="U171" s="308">
        <v>8</v>
      </c>
      <c r="V171" s="308">
        <v>1</v>
      </c>
      <c r="W171" s="308">
        <v>1</v>
      </c>
      <c r="X171" s="308">
        <v>0</v>
      </c>
      <c r="Y171" s="308">
        <v>5</v>
      </c>
      <c r="Z171" s="308" t="s">
        <v>52</v>
      </c>
      <c r="AA171" s="308">
        <v>205</v>
      </c>
      <c r="AB171" s="308">
        <v>5</v>
      </c>
      <c r="AC171" s="308">
        <v>11</v>
      </c>
      <c r="AD171" s="308" t="s">
        <v>52</v>
      </c>
      <c r="AE171" s="308">
        <v>39</v>
      </c>
      <c r="AF171" s="308">
        <v>1131.21186909371</v>
      </c>
      <c r="AG171" s="307">
        <v>1764.849246245425</v>
      </c>
      <c r="AH171" s="307">
        <v>1179.5796515350658</v>
      </c>
      <c r="AI171" s="308" t="s">
        <v>51</v>
      </c>
      <c r="AJ171" s="308" t="s">
        <v>52</v>
      </c>
      <c r="AK171" s="308" t="s">
        <v>51</v>
      </c>
      <c r="AL171" s="308">
        <v>61</v>
      </c>
      <c r="AM171" s="308" t="s">
        <v>52</v>
      </c>
      <c r="AN171" s="307">
        <v>2944.428897780491</v>
      </c>
    </row>
    <row r="172" spans="1:40" ht="12.75">
      <c r="A172" s="296" t="s">
        <v>162</v>
      </c>
      <c r="B172" s="308">
        <v>644</v>
      </c>
      <c r="C172" s="308" t="s">
        <v>52</v>
      </c>
      <c r="D172" s="308" t="s">
        <v>52</v>
      </c>
      <c r="E172" s="308">
        <v>3.2156004555</v>
      </c>
      <c r="F172" s="308" t="s">
        <v>52</v>
      </c>
      <c r="G172" s="308" t="s">
        <v>52</v>
      </c>
      <c r="H172" s="308">
        <v>1</v>
      </c>
      <c r="I172" s="308" t="s">
        <v>52</v>
      </c>
      <c r="J172" s="308">
        <v>1</v>
      </c>
      <c r="K172" s="308" t="s">
        <v>52</v>
      </c>
      <c r="L172" s="308" t="s">
        <v>52</v>
      </c>
      <c r="M172" s="308" t="s">
        <v>52</v>
      </c>
      <c r="N172" s="308" t="s">
        <v>52</v>
      </c>
      <c r="O172" s="308">
        <v>1</v>
      </c>
      <c r="P172" s="308" t="s">
        <v>52</v>
      </c>
      <c r="Q172" s="308">
        <v>25</v>
      </c>
      <c r="R172" s="308" t="s">
        <v>52</v>
      </c>
      <c r="S172" s="308" t="s">
        <v>52</v>
      </c>
      <c r="T172" s="308" t="s">
        <v>51</v>
      </c>
      <c r="U172" s="308" t="s">
        <v>52</v>
      </c>
      <c r="V172" s="308">
        <v>94</v>
      </c>
      <c r="W172" s="308" t="s">
        <v>52</v>
      </c>
      <c r="X172" s="308">
        <v>0</v>
      </c>
      <c r="Y172" s="308" t="s">
        <v>52</v>
      </c>
      <c r="Z172" s="308" t="s">
        <v>52</v>
      </c>
      <c r="AA172" s="308" t="s">
        <v>52</v>
      </c>
      <c r="AB172" s="308">
        <v>1</v>
      </c>
      <c r="AC172" s="308">
        <v>2</v>
      </c>
      <c r="AD172" s="308" t="s">
        <v>52</v>
      </c>
      <c r="AE172" s="308">
        <v>17</v>
      </c>
      <c r="AF172" s="308">
        <v>35.0375357683892</v>
      </c>
      <c r="AG172" s="307">
        <v>824.2531362238891</v>
      </c>
      <c r="AH172" s="307">
        <v>82.21821184241566</v>
      </c>
      <c r="AI172" s="308" t="s">
        <v>51</v>
      </c>
      <c r="AJ172" s="308" t="s">
        <v>52</v>
      </c>
      <c r="AK172" s="308" t="s">
        <v>51</v>
      </c>
      <c r="AL172" s="308" t="s">
        <v>52</v>
      </c>
      <c r="AM172" s="308" t="s">
        <v>52</v>
      </c>
      <c r="AN172" s="307">
        <v>906.4713480663047</v>
      </c>
    </row>
    <row r="173" spans="1:40" ht="12.75">
      <c r="A173" s="296" t="s">
        <v>32</v>
      </c>
      <c r="B173" s="308">
        <v>9</v>
      </c>
      <c r="C173" s="308">
        <v>6</v>
      </c>
      <c r="D173" s="308">
        <v>7</v>
      </c>
      <c r="E173" s="308">
        <v>30.2903025426388</v>
      </c>
      <c r="F173" s="308">
        <v>58</v>
      </c>
      <c r="G173" s="308">
        <v>16</v>
      </c>
      <c r="H173" s="308" t="s">
        <v>52</v>
      </c>
      <c r="I173" s="308" t="s">
        <v>52</v>
      </c>
      <c r="J173" s="308">
        <v>90</v>
      </c>
      <c r="K173" s="308">
        <v>53</v>
      </c>
      <c r="L173" s="308" t="s">
        <v>52</v>
      </c>
      <c r="M173" s="308" t="s">
        <v>52</v>
      </c>
      <c r="N173" s="308" t="s">
        <v>52</v>
      </c>
      <c r="O173" s="308">
        <v>1</v>
      </c>
      <c r="P173" s="308">
        <v>32</v>
      </c>
      <c r="Q173" s="308">
        <v>33</v>
      </c>
      <c r="R173" s="308">
        <v>36</v>
      </c>
      <c r="S173" s="308" t="s">
        <v>52</v>
      </c>
      <c r="T173" s="308" t="s">
        <v>51</v>
      </c>
      <c r="U173" s="308" t="s">
        <v>52</v>
      </c>
      <c r="V173" s="308">
        <v>3.45651887834582</v>
      </c>
      <c r="W173" s="308">
        <v>2</v>
      </c>
      <c r="X173" s="308">
        <v>1</v>
      </c>
      <c r="Y173" s="308">
        <v>4</v>
      </c>
      <c r="Z173" s="308">
        <v>5</v>
      </c>
      <c r="AA173" s="308">
        <v>249</v>
      </c>
      <c r="AB173" s="308">
        <v>1</v>
      </c>
      <c r="AC173" s="308">
        <v>9</v>
      </c>
      <c r="AD173" s="308">
        <v>1</v>
      </c>
      <c r="AE173" s="308">
        <v>21</v>
      </c>
      <c r="AF173" s="308">
        <v>377.404313848077</v>
      </c>
      <c r="AG173" s="307">
        <v>1045.1511352690616</v>
      </c>
      <c r="AH173" s="307">
        <v>2204.790415529269</v>
      </c>
      <c r="AI173" s="308" t="s">
        <v>51</v>
      </c>
      <c r="AJ173" s="308" t="s">
        <v>52</v>
      </c>
      <c r="AK173" s="308" t="s">
        <v>51</v>
      </c>
      <c r="AL173" s="308">
        <v>2</v>
      </c>
      <c r="AM173" s="308" t="s">
        <v>52</v>
      </c>
      <c r="AN173" s="307">
        <v>3249.9415507983304</v>
      </c>
    </row>
    <row r="174" spans="1:40" ht="12.75">
      <c r="A174" s="296" t="s">
        <v>33</v>
      </c>
      <c r="B174" s="308">
        <v>323</v>
      </c>
      <c r="C174" s="308">
        <v>78</v>
      </c>
      <c r="D174" s="308">
        <v>122</v>
      </c>
      <c r="E174" s="308">
        <v>724.285234141998</v>
      </c>
      <c r="F174" s="308">
        <v>1490</v>
      </c>
      <c r="G174" s="308">
        <v>25</v>
      </c>
      <c r="H174" s="308">
        <v>33</v>
      </c>
      <c r="I174" s="308">
        <v>41</v>
      </c>
      <c r="J174" s="308">
        <v>790</v>
      </c>
      <c r="K174" s="308">
        <v>953</v>
      </c>
      <c r="L174" s="308">
        <v>8</v>
      </c>
      <c r="M174" s="308" t="s">
        <v>52</v>
      </c>
      <c r="N174" s="308">
        <v>1</v>
      </c>
      <c r="O174" s="308">
        <v>3</v>
      </c>
      <c r="P174" s="308">
        <v>1430</v>
      </c>
      <c r="Q174" s="308">
        <v>225</v>
      </c>
      <c r="R174" s="308">
        <v>10</v>
      </c>
      <c r="S174" s="308" t="s">
        <v>52</v>
      </c>
      <c r="T174" s="308" t="s">
        <v>51</v>
      </c>
      <c r="U174" s="308">
        <v>50</v>
      </c>
      <c r="V174" s="308">
        <v>22.4594594594595</v>
      </c>
      <c r="W174" s="308">
        <v>31</v>
      </c>
      <c r="X174" s="308">
        <v>52</v>
      </c>
      <c r="Y174" s="308">
        <v>25</v>
      </c>
      <c r="Z174" s="308">
        <v>5</v>
      </c>
      <c r="AA174" s="308">
        <v>4422</v>
      </c>
      <c r="AB174" s="308">
        <v>78</v>
      </c>
      <c r="AC174" s="308">
        <v>181</v>
      </c>
      <c r="AD174" s="308" t="s">
        <v>52</v>
      </c>
      <c r="AE174" s="308">
        <v>211</v>
      </c>
      <c r="AF174" s="308">
        <v>3675.93803832929</v>
      </c>
      <c r="AG174" s="307">
        <v>15009.682731930747</v>
      </c>
      <c r="AH174" s="307">
        <v>3922.9832507666897</v>
      </c>
      <c r="AI174" s="308" t="s">
        <v>51</v>
      </c>
      <c r="AJ174" s="308" t="s">
        <v>52</v>
      </c>
      <c r="AK174" s="308" t="s">
        <v>51</v>
      </c>
      <c r="AL174" s="308">
        <v>260</v>
      </c>
      <c r="AM174" s="308" t="s">
        <v>52</v>
      </c>
      <c r="AN174" s="307">
        <v>18932.665982697436</v>
      </c>
    </row>
    <row r="175" spans="1:40" ht="12.75">
      <c r="A175" s="296" t="s">
        <v>34</v>
      </c>
      <c r="B175" s="308">
        <v>1019</v>
      </c>
      <c r="C175" s="308">
        <v>38</v>
      </c>
      <c r="D175" s="308">
        <v>61</v>
      </c>
      <c r="E175" s="308">
        <v>1522.82227757968</v>
      </c>
      <c r="F175" s="308">
        <v>2</v>
      </c>
      <c r="G175" s="308">
        <v>6</v>
      </c>
      <c r="H175" s="308">
        <v>59</v>
      </c>
      <c r="I175" s="308">
        <v>30</v>
      </c>
      <c r="J175" s="308">
        <v>67</v>
      </c>
      <c r="K175" s="308">
        <v>197.852070241192</v>
      </c>
      <c r="L175" s="308">
        <v>7</v>
      </c>
      <c r="M175" s="308" t="s">
        <v>52</v>
      </c>
      <c r="N175" s="308">
        <v>3</v>
      </c>
      <c r="O175" s="308">
        <v>13</v>
      </c>
      <c r="P175" s="308">
        <v>182</v>
      </c>
      <c r="Q175" s="308">
        <v>594</v>
      </c>
      <c r="R175" s="308">
        <v>266</v>
      </c>
      <c r="S175" s="308" t="s">
        <v>52</v>
      </c>
      <c r="T175" s="308" t="s">
        <v>51</v>
      </c>
      <c r="U175" s="308">
        <v>72</v>
      </c>
      <c r="V175" s="308">
        <v>666.299889986724</v>
      </c>
      <c r="W175" s="308">
        <v>59</v>
      </c>
      <c r="X175" s="308">
        <v>8</v>
      </c>
      <c r="Y175" s="308">
        <v>1</v>
      </c>
      <c r="Z175" s="308" t="s">
        <v>52</v>
      </c>
      <c r="AA175" s="308">
        <v>60</v>
      </c>
      <c r="AB175" s="308">
        <v>54</v>
      </c>
      <c r="AC175" s="308">
        <v>46</v>
      </c>
      <c r="AD175" s="308">
        <v>1</v>
      </c>
      <c r="AE175" s="308">
        <v>663</v>
      </c>
      <c r="AF175" s="308">
        <v>4174.47211869094</v>
      </c>
      <c r="AG175" s="307">
        <v>9872.446356498536</v>
      </c>
      <c r="AH175" s="307">
        <v>743.319751963064</v>
      </c>
      <c r="AI175" s="308" t="s">
        <v>51</v>
      </c>
      <c r="AJ175" s="308">
        <v>1</v>
      </c>
      <c r="AK175" s="308" t="s">
        <v>51</v>
      </c>
      <c r="AL175" s="308">
        <v>3</v>
      </c>
      <c r="AM175" s="308" t="s">
        <v>52</v>
      </c>
      <c r="AN175" s="307">
        <v>10615.766108461601</v>
      </c>
    </row>
    <row r="176" spans="1:40" ht="12.75">
      <c r="A176" s="296" t="s">
        <v>163</v>
      </c>
      <c r="B176" s="308">
        <v>122</v>
      </c>
      <c r="C176" s="308">
        <v>3</v>
      </c>
      <c r="D176" s="308" t="s">
        <v>52</v>
      </c>
      <c r="E176" s="308">
        <v>58.2978556359582</v>
      </c>
      <c r="F176" s="308" t="s">
        <v>52</v>
      </c>
      <c r="G176" s="308" t="s">
        <v>52</v>
      </c>
      <c r="H176" s="308" t="s">
        <v>52</v>
      </c>
      <c r="I176" s="308" t="s">
        <v>52</v>
      </c>
      <c r="J176" s="308">
        <v>50</v>
      </c>
      <c r="K176" s="308">
        <v>10</v>
      </c>
      <c r="L176" s="308" t="s">
        <v>52</v>
      </c>
      <c r="M176" s="308">
        <v>1</v>
      </c>
      <c r="N176" s="308" t="s">
        <v>52</v>
      </c>
      <c r="O176" s="308">
        <v>10</v>
      </c>
      <c r="P176" s="308">
        <v>3</v>
      </c>
      <c r="Q176" s="308" t="s">
        <v>52</v>
      </c>
      <c r="R176" s="308">
        <v>9</v>
      </c>
      <c r="S176" s="308" t="s">
        <v>52</v>
      </c>
      <c r="T176" s="308" t="s">
        <v>51</v>
      </c>
      <c r="U176" s="308" t="s">
        <v>52</v>
      </c>
      <c r="V176" s="308" t="s">
        <v>52</v>
      </c>
      <c r="W176" s="308" t="s">
        <v>52</v>
      </c>
      <c r="X176" s="308">
        <v>0</v>
      </c>
      <c r="Y176" s="308">
        <v>1</v>
      </c>
      <c r="Z176" s="308">
        <v>1</v>
      </c>
      <c r="AA176" s="308">
        <v>3</v>
      </c>
      <c r="AB176" s="308">
        <v>4</v>
      </c>
      <c r="AC176" s="308">
        <v>3</v>
      </c>
      <c r="AD176" s="308" t="s">
        <v>52</v>
      </c>
      <c r="AE176" s="308">
        <v>704</v>
      </c>
      <c r="AF176" s="308">
        <v>345.369995431265</v>
      </c>
      <c r="AG176" s="307">
        <v>1327.6678510672232</v>
      </c>
      <c r="AH176" s="307">
        <v>904.4003302665723</v>
      </c>
      <c r="AI176" s="308" t="s">
        <v>51</v>
      </c>
      <c r="AJ176" s="308" t="s">
        <v>52</v>
      </c>
      <c r="AK176" s="308" t="s">
        <v>51</v>
      </c>
      <c r="AL176" s="308" t="s">
        <v>52</v>
      </c>
      <c r="AM176" s="308" t="s">
        <v>52</v>
      </c>
      <c r="AN176" s="307">
        <v>2232.0681813337956</v>
      </c>
    </row>
    <row r="177" spans="1:40" ht="12.75">
      <c r="A177" s="296" t="s">
        <v>164</v>
      </c>
      <c r="B177" s="308">
        <v>56</v>
      </c>
      <c r="C177" s="308">
        <v>896.5</v>
      </c>
      <c r="D177" s="308">
        <v>420</v>
      </c>
      <c r="E177" s="308">
        <v>2507.00701202547</v>
      </c>
      <c r="F177" s="308" t="s">
        <v>52</v>
      </c>
      <c r="G177" s="308">
        <v>43</v>
      </c>
      <c r="H177" s="308">
        <v>285</v>
      </c>
      <c r="I177" s="308">
        <v>134</v>
      </c>
      <c r="J177" s="308">
        <v>3844</v>
      </c>
      <c r="K177" s="308">
        <v>3858.8916657243</v>
      </c>
      <c r="L177" s="308">
        <v>163</v>
      </c>
      <c r="M177" s="308">
        <v>3134</v>
      </c>
      <c r="N177" s="308">
        <v>5</v>
      </c>
      <c r="O177" s="308">
        <v>72</v>
      </c>
      <c r="P177" s="308">
        <v>3151</v>
      </c>
      <c r="Q177" s="308">
        <v>112</v>
      </c>
      <c r="R177" s="308">
        <v>17</v>
      </c>
      <c r="S177" s="308">
        <v>32</v>
      </c>
      <c r="T177" s="308" t="s">
        <v>51</v>
      </c>
      <c r="U177" s="308">
        <v>324</v>
      </c>
      <c r="V177" s="308">
        <v>85.9305985995671</v>
      </c>
      <c r="W177" s="308">
        <v>169</v>
      </c>
      <c r="X177" s="308">
        <v>48</v>
      </c>
      <c r="Y177" s="308">
        <v>114</v>
      </c>
      <c r="Z177" s="308">
        <v>86</v>
      </c>
      <c r="AA177" s="308">
        <v>2424</v>
      </c>
      <c r="AB177" s="308">
        <v>193</v>
      </c>
      <c r="AC177" s="308">
        <v>565</v>
      </c>
      <c r="AD177" s="308">
        <v>66</v>
      </c>
      <c r="AE177" s="308">
        <v>1179</v>
      </c>
      <c r="AF177" s="308">
        <v>2905.11225142472</v>
      </c>
      <c r="AG177" s="307">
        <v>26889.441527774055</v>
      </c>
      <c r="AH177" s="307">
        <v>760.0989788696795</v>
      </c>
      <c r="AI177" s="308" t="s">
        <v>51</v>
      </c>
      <c r="AJ177" s="308">
        <v>5</v>
      </c>
      <c r="AK177" s="308" t="s">
        <v>51</v>
      </c>
      <c r="AL177" s="308">
        <v>26</v>
      </c>
      <c r="AM177" s="308">
        <v>10</v>
      </c>
      <c r="AN177" s="307">
        <v>27649.540506643734</v>
      </c>
    </row>
    <row r="178" spans="1:40" ht="12.75">
      <c r="A178" s="296" t="s">
        <v>37</v>
      </c>
      <c r="B178" s="308">
        <v>618</v>
      </c>
      <c r="C178" s="308">
        <v>587.5</v>
      </c>
      <c r="D178" s="308">
        <v>575</v>
      </c>
      <c r="E178" s="308">
        <v>1649.85150662761</v>
      </c>
      <c r="F178" s="308">
        <v>15</v>
      </c>
      <c r="G178" s="308">
        <v>1405</v>
      </c>
      <c r="H178" s="308">
        <v>386</v>
      </c>
      <c r="I178" s="308">
        <v>1291</v>
      </c>
      <c r="J178" s="308">
        <v>3347</v>
      </c>
      <c r="K178" s="308">
        <v>12500.8825544014</v>
      </c>
      <c r="L178" s="308">
        <v>351</v>
      </c>
      <c r="M178" s="308">
        <v>204</v>
      </c>
      <c r="N178" s="308">
        <v>24</v>
      </c>
      <c r="O178" s="308">
        <v>75</v>
      </c>
      <c r="P178" s="308">
        <v>949</v>
      </c>
      <c r="Q178" s="308">
        <v>352</v>
      </c>
      <c r="R178" s="308">
        <v>248</v>
      </c>
      <c r="S178" s="308">
        <v>19</v>
      </c>
      <c r="T178" s="308" t="s">
        <v>51</v>
      </c>
      <c r="U178" s="308">
        <v>450</v>
      </c>
      <c r="V178" s="308">
        <v>468.301352099593</v>
      </c>
      <c r="W178" s="308">
        <v>868</v>
      </c>
      <c r="X178" s="308">
        <v>459</v>
      </c>
      <c r="Y178" s="308">
        <v>96</v>
      </c>
      <c r="Z178" s="308">
        <v>64</v>
      </c>
      <c r="AA178" s="308">
        <v>817</v>
      </c>
      <c r="AB178" s="308">
        <v>583</v>
      </c>
      <c r="AC178" s="308">
        <v>757</v>
      </c>
      <c r="AD178" s="308">
        <v>524</v>
      </c>
      <c r="AE178" s="308">
        <v>2646</v>
      </c>
      <c r="AF178" s="308">
        <v>4911.26144227763</v>
      </c>
      <c r="AG178" s="307">
        <v>37240.79685540623</v>
      </c>
      <c r="AH178" s="307">
        <v>21742.52222559229</v>
      </c>
      <c r="AI178" s="308" t="s">
        <v>51</v>
      </c>
      <c r="AJ178" s="308">
        <v>1190</v>
      </c>
      <c r="AK178" s="308" t="s">
        <v>51</v>
      </c>
      <c r="AL178" s="308" t="s">
        <v>53</v>
      </c>
      <c r="AM178" s="308">
        <v>32</v>
      </c>
      <c r="AN178" s="307">
        <v>58983.319080998524</v>
      </c>
    </row>
    <row r="179" spans="1:40" ht="12.75">
      <c r="A179" s="296" t="s">
        <v>165</v>
      </c>
      <c r="B179" s="308">
        <v>8</v>
      </c>
      <c r="C179" s="308">
        <v>11</v>
      </c>
      <c r="D179" s="308">
        <v>353</v>
      </c>
      <c r="E179" s="308">
        <v>359.398551497145</v>
      </c>
      <c r="F179" s="308">
        <v>1</v>
      </c>
      <c r="G179" s="308">
        <v>2</v>
      </c>
      <c r="H179" s="308">
        <v>21</v>
      </c>
      <c r="I179" s="308">
        <v>12</v>
      </c>
      <c r="J179" s="308">
        <v>561</v>
      </c>
      <c r="K179" s="308">
        <v>87</v>
      </c>
      <c r="L179" s="308">
        <v>5</v>
      </c>
      <c r="M179" s="308" t="s">
        <v>52</v>
      </c>
      <c r="N179" s="308" t="s">
        <v>52</v>
      </c>
      <c r="O179" s="308">
        <v>4</v>
      </c>
      <c r="P179" s="308">
        <v>34</v>
      </c>
      <c r="Q179" s="308">
        <v>6</v>
      </c>
      <c r="R179" s="308">
        <v>9</v>
      </c>
      <c r="S179" s="308" t="s">
        <v>52</v>
      </c>
      <c r="T179" s="308" t="s">
        <v>51</v>
      </c>
      <c r="U179" s="308">
        <v>28</v>
      </c>
      <c r="V179" s="308">
        <v>6</v>
      </c>
      <c r="W179" s="308">
        <v>76</v>
      </c>
      <c r="X179" s="308">
        <v>6</v>
      </c>
      <c r="Y179" s="308">
        <v>2</v>
      </c>
      <c r="Z179" s="308" t="s">
        <v>52</v>
      </c>
      <c r="AA179" s="308">
        <v>9</v>
      </c>
      <c r="AB179" s="308">
        <v>29</v>
      </c>
      <c r="AC179" s="308">
        <v>55</v>
      </c>
      <c r="AD179" s="308" t="s">
        <v>52</v>
      </c>
      <c r="AE179" s="308">
        <v>91</v>
      </c>
      <c r="AF179" s="308">
        <v>270.289561641859</v>
      </c>
      <c r="AG179" s="307">
        <v>2045.6881131390041</v>
      </c>
      <c r="AH179" s="307">
        <v>773.5223603949719</v>
      </c>
      <c r="AI179" s="308" t="s">
        <v>51</v>
      </c>
      <c r="AJ179" s="308" t="s">
        <v>52</v>
      </c>
      <c r="AK179" s="308" t="s">
        <v>51</v>
      </c>
      <c r="AL179" s="308">
        <v>14</v>
      </c>
      <c r="AM179" s="308" t="s">
        <v>52</v>
      </c>
      <c r="AN179" s="307">
        <v>2819.2104735339763</v>
      </c>
    </row>
    <row r="180" spans="1:40" ht="12.75">
      <c r="A180" s="296" t="s">
        <v>166</v>
      </c>
      <c r="B180" s="308">
        <v>80</v>
      </c>
      <c r="C180" s="308" t="s">
        <v>52</v>
      </c>
      <c r="D180" s="308" t="s">
        <v>52</v>
      </c>
      <c r="E180" s="308" t="s">
        <v>52</v>
      </c>
      <c r="F180" s="308" t="s">
        <v>52</v>
      </c>
      <c r="G180" s="308" t="s">
        <v>52</v>
      </c>
      <c r="H180" s="308" t="s">
        <v>52</v>
      </c>
      <c r="I180" s="308" t="s">
        <v>52</v>
      </c>
      <c r="J180" s="308">
        <v>1</v>
      </c>
      <c r="K180" s="308" t="s">
        <v>52</v>
      </c>
      <c r="L180" s="308" t="s">
        <v>52</v>
      </c>
      <c r="M180" s="308" t="s">
        <v>52</v>
      </c>
      <c r="N180" s="308" t="s">
        <v>52</v>
      </c>
      <c r="O180" s="308" t="s">
        <v>52</v>
      </c>
      <c r="P180" s="308" t="s">
        <v>52</v>
      </c>
      <c r="Q180" s="308">
        <v>14</v>
      </c>
      <c r="R180" s="308" t="s">
        <v>52</v>
      </c>
      <c r="S180" s="308" t="s">
        <v>52</v>
      </c>
      <c r="T180" s="308" t="s">
        <v>51</v>
      </c>
      <c r="U180" s="308" t="s">
        <v>52</v>
      </c>
      <c r="V180" s="308">
        <v>432.645700077945</v>
      </c>
      <c r="W180" s="308" t="s">
        <v>52</v>
      </c>
      <c r="X180" s="308">
        <v>0</v>
      </c>
      <c r="Y180" s="308" t="s">
        <v>52</v>
      </c>
      <c r="Z180" s="308" t="s">
        <v>52</v>
      </c>
      <c r="AA180" s="308" t="s">
        <v>52</v>
      </c>
      <c r="AB180" s="308" t="s">
        <v>52</v>
      </c>
      <c r="AC180" s="308">
        <v>1</v>
      </c>
      <c r="AD180" s="308" t="s">
        <v>52</v>
      </c>
      <c r="AE180" s="308">
        <v>4</v>
      </c>
      <c r="AF180" s="308">
        <v>72.0772164378291</v>
      </c>
      <c r="AG180" s="307">
        <v>604.722916515774</v>
      </c>
      <c r="AH180" s="307">
        <v>739.9639065817411</v>
      </c>
      <c r="AI180" s="308" t="s">
        <v>51</v>
      </c>
      <c r="AJ180" s="308" t="s">
        <v>52</v>
      </c>
      <c r="AK180" s="308" t="s">
        <v>51</v>
      </c>
      <c r="AL180" s="308" t="s">
        <v>52</v>
      </c>
      <c r="AM180" s="308" t="s">
        <v>52</v>
      </c>
      <c r="AN180" s="307">
        <v>1344.6868230975151</v>
      </c>
    </row>
    <row r="181" spans="1:40" ht="12.75">
      <c r="A181" s="296" t="s">
        <v>167</v>
      </c>
      <c r="B181" s="308" t="s">
        <v>52</v>
      </c>
      <c r="C181" s="308" t="s">
        <v>52</v>
      </c>
      <c r="D181" s="308" t="s">
        <v>52</v>
      </c>
      <c r="E181" s="308" t="s">
        <v>52</v>
      </c>
      <c r="F181" s="308" t="s">
        <v>52</v>
      </c>
      <c r="G181" s="308" t="s">
        <v>52</v>
      </c>
      <c r="H181" s="308" t="s">
        <v>52</v>
      </c>
      <c r="I181" s="308" t="s">
        <v>52</v>
      </c>
      <c r="J181" s="308">
        <v>1</v>
      </c>
      <c r="K181" s="308">
        <v>5</v>
      </c>
      <c r="L181" s="308">
        <v>1</v>
      </c>
      <c r="M181" s="308" t="s">
        <v>52</v>
      </c>
      <c r="N181" s="308" t="s">
        <v>52</v>
      </c>
      <c r="O181" s="308" t="s">
        <v>52</v>
      </c>
      <c r="P181" s="308">
        <v>778</v>
      </c>
      <c r="Q181" s="308" t="s">
        <v>52</v>
      </c>
      <c r="R181" s="308" t="s">
        <v>52</v>
      </c>
      <c r="S181" s="308" t="s">
        <v>52</v>
      </c>
      <c r="T181" s="308" t="s">
        <v>51</v>
      </c>
      <c r="U181" s="308" t="s">
        <v>52</v>
      </c>
      <c r="V181" s="308" t="s">
        <v>52</v>
      </c>
      <c r="W181" s="308" t="s">
        <v>52</v>
      </c>
      <c r="X181" s="308">
        <v>0</v>
      </c>
      <c r="Y181" s="308" t="s">
        <v>52</v>
      </c>
      <c r="Z181" s="308" t="s">
        <v>52</v>
      </c>
      <c r="AA181" s="308">
        <v>1</v>
      </c>
      <c r="AB181" s="308" t="s">
        <v>52</v>
      </c>
      <c r="AC181" s="308">
        <v>2</v>
      </c>
      <c r="AD181" s="308" t="s">
        <v>52</v>
      </c>
      <c r="AE181" s="308">
        <v>13</v>
      </c>
      <c r="AF181" s="308" t="s">
        <v>52</v>
      </c>
      <c r="AG181" s="307">
        <v>801</v>
      </c>
      <c r="AH181" s="307">
        <v>78.86236646109258</v>
      </c>
      <c r="AI181" s="308" t="s">
        <v>51</v>
      </c>
      <c r="AJ181" s="308" t="s">
        <v>52</v>
      </c>
      <c r="AK181" s="308" t="s">
        <v>51</v>
      </c>
      <c r="AL181" s="308" t="s">
        <v>52</v>
      </c>
      <c r="AM181" s="308" t="s">
        <v>52</v>
      </c>
      <c r="AN181" s="307">
        <v>879.8623664610926</v>
      </c>
    </row>
    <row r="182" spans="1:40" ht="12.75">
      <c r="A182" s="296" t="s">
        <v>168</v>
      </c>
      <c r="B182" s="308" t="s">
        <v>52</v>
      </c>
      <c r="C182" s="308">
        <v>1</v>
      </c>
      <c r="D182" s="308" t="s">
        <v>52</v>
      </c>
      <c r="E182" s="308" t="s">
        <v>52</v>
      </c>
      <c r="F182" s="308" t="s">
        <v>52</v>
      </c>
      <c r="G182" s="308">
        <v>1</v>
      </c>
      <c r="H182" s="308" t="s">
        <v>52</v>
      </c>
      <c r="I182" s="308" t="s">
        <v>52</v>
      </c>
      <c r="J182" s="308">
        <v>42</v>
      </c>
      <c r="K182" s="308">
        <v>1</v>
      </c>
      <c r="L182" s="308" t="s">
        <v>52</v>
      </c>
      <c r="M182" s="308" t="s">
        <v>52</v>
      </c>
      <c r="N182" s="308" t="s">
        <v>52</v>
      </c>
      <c r="O182" s="308" t="s">
        <v>52</v>
      </c>
      <c r="P182" s="308">
        <v>4</v>
      </c>
      <c r="Q182" s="308" t="s">
        <v>52</v>
      </c>
      <c r="R182" s="308" t="s">
        <v>52</v>
      </c>
      <c r="S182" s="308" t="s">
        <v>52</v>
      </c>
      <c r="T182" s="308" t="s">
        <v>51</v>
      </c>
      <c r="U182" s="308" t="s">
        <v>52</v>
      </c>
      <c r="V182" s="308" t="s">
        <v>52</v>
      </c>
      <c r="W182" s="308" t="s">
        <v>52</v>
      </c>
      <c r="X182" s="308">
        <v>0</v>
      </c>
      <c r="Y182" s="308">
        <v>644</v>
      </c>
      <c r="Z182" s="308" t="s">
        <v>52</v>
      </c>
      <c r="AA182" s="308">
        <v>4</v>
      </c>
      <c r="AB182" s="308" t="s">
        <v>52</v>
      </c>
      <c r="AC182" s="308" t="s">
        <v>52</v>
      </c>
      <c r="AD182" s="308" t="s">
        <v>52</v>
      </c>
      <c r="AE182" s="308">
        <v>2</v>
      </c>
      <c r="AF182" s="308">
        <v>4.00428980210162</v>
      </c>
      <c r="AG182" s="307">
        <v>703.0042898021017</v>
      </c>
      <c r="AH182" s="307">
        <v>112.42082027432348</v>
      </c>
      <c r="AI182" s="308" t="s">
        <v>51</v>
      </c>
      <c r="AJ182" s="308" t="s">
        <v>52</v>
      </c>
      <c r="AK182" s="308" t="s">
        <v>51</v>
      </c>
      <c r="AL182" s="308">
        <v>1</v>
      </c>
      <c r="AM182" s="308" t="s">
        <v>52</v>
      </c>
      <c r="AN182" s="307">
        <v>815.4251100764251</v>
      </c>
    </row>
    <row r="183" spans="1:40" ht="12.75">
      <c r="A183" s="296" t="s">
        <v>169</v>
      </c>
      <c r="B183" s="308">
        <v>1929</v>
      </c>
      <c r="C183" s="308">
        <v>33</v>
      </c>
      <c r="D183" s="308">
        <v>1</v>
      </c>
      <c r="E183" s="308">
        <v>1123.23306931376</v>
      </c>
      <c r="F183" s="308" t="s">
        <v>52</v>
      </c>
      <c r="G183" s="308">
        <v>14</v>
      </c>
      <c r="H183" s="308" t="s">
        <v>52</v>
      </c>
      <c r="I183" s="308" t="s">
        <v>52</v>
      </c>
      <c r="J183" s="308">
        <v>263</v>
      </c>
      <c r="K183" s="308">
        <v>85</v>
      </c>
      <c r="L183" s="308">
        <v>7</v>
      </c>
      <c r="M183" s="308">
        <v>15</v>
      </c>
      <c r="N183" s="308" t="s">
        <v>52</v>
      </c>
      <c r="O183" s="308">
        <v>28</v>
      </c>
      <c r="P183" s="308">
        <v>14</v>
      </c>
      <c r="Q183" s="308">
        <v>33</v>
      </c>
      <c r="R183" s="308">
        <v>17</v>
      </c>
      <c r="S183" s="308" t="s">
        <v>52</v>
      </c>
      <c r="T183" s="308" t="s">
        <v>51</v>
      </c>
      <c r="U183" s="308">
        <v>12</v>
      </c>
      <c r="V183" s="308">
        <v>168.382438468673</v>
      </c>
      <c r="W183" s="308" t="s">
        <v>52</v>
      </c>
      <c r="X183" s="308">
        <v>42</v>
      </c>
      <c r="Y183" s="308" t="s">
        <v>52</v>
      </c>
      <c r="Z183" s="308">
        <v>47</v>
      </c>
      <c r="AA183" s="308">
        <v>28</v>
      </c>
      <c r="AB183" s="308">
        <v>14</v>
      </c>
      <c r="AC183" s="308">
        <v>7</v>
      </c>
      <c r="AD183" s="308">
        <v>16</v>
      </c>
      <c r="AE183" s="308">
        <v>3535</v>
      </c>
      <c r="AF183" s="308">
        <v>9883.58830403732</v>
      </c>
      <c r="AG183" s="307">
        <v>17315.203811819752</v>
      </c>
      <c r="AH183" s="307">
        <v>7330.844235500287</v>
      </c>
      <c r="AI183" s="308" t="s">
        <v>51</v>
      </c>
      <c r="AJ183" s="308" t="s">
        <v>52</v>
      </c>
      <c r="AK183" s="308" t="s">
        <v>51</v>
      </c>
      <c r="AL183" s="308">
        <v>21</v>
      </c>
      <c r="AM183" s="308" t="s">
        <v>52</v>
      </c>
      <c r="AN183" s="307">
        <v>24646.04804732004</v>
      </c>
    </row>
    <row r="184" spans="1:40" ht="12.75">
      <c r="A184" s="296" t="s">
        <v>170</v>
      </c>
      <c r="B184" s="308">
        <v>2</v>
      </c>
      <c r="C184" s="308">
        <v>6</v>
      </c>
      <c r="D184" s="308">
        <v>85</v>
      </c>
      <c r="E184" s="308">
        <v>623.699107100624</v>
      </c>
      <c r="F184" s="308" t="s">
        <v>52</v>
      </c>
      <c r="G184" s="308">
        <v>3</v>
      </c>
      <c r="H184" s="308">
        <v>1</v>
      </c>
      <c r="I184" s="308" t="s">
        <v>52</v>
      </c>
      <c r="J184" s="308">
        <v>9298</v>
      </c>
      <c r="K184" s="308">
        <v>193</v>
      </c>
      <c r="L184" s="308" t="s">
        <v>52</v>
      </c>
      <c r="M184" s="308" t="s">
        <v>52</v>
      </c>
      <c r="N184" s="308" t="s">
        <v>52</v>
      </c>
      <c r="O184" s="308" t="s">
        <v>52</v>
      </c>
      <c r="P184" s="308">
        <v>90</v>
      </c>
      <c r="Q184" s="308">
        <v>32</v>
      </c>
      <c r="R184" s="308">
        <v>3</v>
      </c>
      <c r="S184" s="308">
        <v>17</v>
      </c>
      <c r="T184" s="308" t="s">
        <v>51</v>
      </c>
      <c r="U184" s="308">
        <v>3</v>
      </c>
      <c r="V184" s="308">
        <v>1</v>
      </c>
      <c r="W184" s="308">
        <v>1</v>
      </c>
      <c r="X184" s="308">
        <v>12</v>
      </c>
      <c r="Y184" s="308">
        <v>3</v>
      </c>
      <c r="Z184" s="308" t="s">
        <v>52</v>
      </c>
      <c r="AA184" s="308">
        <v>81</v>
      </c>
      <c r="AB184" s="308">
        <v>5</v>
      </c>
      <c r="AC184" s="308">
        <v>177</v>
      </c>
      <c r="AD184" s="308">
        <v>16</v>
      </c>
      <c r="AE184" s="308">
        <v>71</v>
      </c>
      <c r="AF184" s="308">
        <v>658.705672445716</v>
      </c>
      <c r="AG184" s="307">
        <v>11382.40477954634</v>
      </c>
      <c r="AH184" s="307">
        <v>916.1457891012031</v>
      </c>
      <c r="AI184" s="308" t="s">
        <v>51</v>
      </c>
      <c r="AJ184" s="308" t="s">
        <v>52</v>
      </c>
      <c r="AK184" s="308" t="s">
        <v>51</v>
      </c>
      <c r="AL184" s="308">
        <v>27</v>
      </c>
      <c r="AM184" s="308" t="s">
        <v>52</v>
      </c>
      <c r="AN184" s="307">
        <v>12298.550568647543</v>
      </c>
    </row>
    <row r="185" spans="1:40" ht="12.75">
      <c r="A185" s="300" t="s">
        <v>384</v>
      </c>
      <c r="B185" s="308">
        <v>35</v>
      </c>
      <c r="C185" s="308">
        <v>1497</v>
      </c>
      <c r="D185" s="308">
        <v>103</v>
      </c>
      <c r="E185" s="308">
        <v>391.974427323166</v>
      </c>
      <c r="F185" s="308">
        <v>1</v>
      </c>
      <c r="G185" s="308">
        <v>127</v>
      </c>
      <c r="H185" s="308">
        <v>21</v>
      </c>
      <c r="I185" s="308">
        <v>12</v>
      </c>
      <c r="J185" s="308">
        <v>479</v>
      </c>
      <c r="K185" s="308">
        <v>2177.47882909808</v>
      </c>
      <c r="L185" s="308">
        <v>123</v>
      </c>
      <c r="M185" s="308">
        <v>1310</v>
      </c>
      <c r="N185" s="308">
        <v>4</v>
      </c>
      <c r="O185" s="308" t="s">
        <v>52</v>
      </c>
      <c r="P185" s="308">
        <v>209</v>
      </c>
      <c r="Q185" s="308">
        <v>23</v>
      </c>
      <c r="R185" s="308">
        <v>3</v>
      </c>
      <c r="S185" s="308">
        <v>26</v>
      </c>
      <c r="T185" s="308" t="s">
        <v>51</v>
      </c>
      <c r="U185" s="308">
        <v>48</v>
      </c>
      <c r="V185" s="308">
        <v>18.3082887206941</v>
      </c>
      <c r="W185" s="308">
        <v>28</v>
      </c>
      <c r="X185" s="308">
        <v>32</v>
      </c>
      <c r="Y185" s="308">
        <v>15</v>
      </c>
      <c r="Z185" s="308">
        <v>225</v>
      </c>
      <c r="AA185" s="308">
        <v>17</v>
      </c>
      <c r="AB185" s="308">
        <v>24</v>
      </c>
      <c r="AC185" s="308">
        <v>870</v>
      </c>
      <c r="AD185" s="308">
        <v>242</v>
      </c>
      <c r="AE185" s="308">
        <v>124</v>
      </c>
      <c r="AF185" s="308">
        <v>1194.27943347681</v>
      </c>
      <c r="AG185" s="307">
        <v>9380.04097861875</v>
      </c>
      <c r="AH185" s="307">
        <v>4473.341893303676</v>
      </c>
      <c r="AI185" s="308" t="s">
        <v>51</v>
      </c>
      <c r="AJ185" s="308" t="s">
        <v>52</v>
      </c>
      <c r="AK185" s="308" t="s">
        <v>51</v>
      </c>
      <c r="AL185" s="308">
        <v>158</v>
      </c>
      <c r="AM185" s="308">
        <v>131</v>
      </c>
      <c r="AN185" s="307">
        <v>13853.382871922426</v>
      </c>
    </row>
    <row r="186" spans="1:40" ht="12.75">
      <c r="A186" s="296" t="s">
        <v>171</v>
      </c>
      <c r="B186" s="308">
        <v>139</v>
      </c>
      <c r="C186" s="308" t="s">
        <v>52</v>
      </c>
      <c r="D186" s="308" t="s">
        <v>52</v>
      </c>
      <c r="E186" s="308">
        <v>9.85532508497912</v>
      </c>
      <c r="F186" s="308" t="s">
        <v>52</v>
      </c>
      <c r="G186" s="308" t="s">
        <v>52</v>
      </c>
      <c r="H186" s="308" t="s">
        <v>52</v>
      </c>
      <c r="I186" s="308" t="s">
        <v>52</v>
      </c>
      <c r="J186" s="308">
        <v>45</v>
      </c>
      <c r="K186" s="308">
        <v>6</v>
      </c>
      <c r="L186" s="308" t="s">
        <v>52</v>
      </c>
      <c r="M186" s="308">
        <v>1</v>
      </c>
      <c r="N186" s="308" t="s">
        <v>52</v>
      </c>
      <c r="O186" s="308">
        <v>2</v>
      </c>
      <c r="P186" s="308">
        <v>3</v>
      </c>
      <c r="Q186" s="308" t="s">
        <v>52</v>
      </c>
      <c r="R186" s="308" t="s">
        <v>52</v>
      </c>
      <c r="S186" s="308" t="s">
        <v>52</v>
      </c>
      <c r="T186" s="308" t="s">
        <v>51</v>
      </c>
      <c r="U186" s="308" t="s">
        <v>52</v>
      </c>
      <c r="V186" s="308">
        <v>19</v>
      </c>
      <c r="W186" s="308" t="s">
        <v>52</v>
      </c>
      <c r="X186" s="308">
        <v>0</v>
      </c>
      <c r="Y186" s="308" t="s">
        <v>52</v>
      </c>
      <c r="Z186" s="308">
        <v>3</v>
      </c>
      <c r="AA186" s="308" t="s">
        <v>52</v>
      </c>
      <c r="AB186" s="308">
        <v>1</v>
      </c>
      <c r="AC186" s="308" t="s">
        <v>52</v>
      </c>
      <c r="AD186" s="308" t="s">
        <v>52</v>
      </c>
      <c r="AE186" s="308">
        <v>129</v>
      </c>
      <c r="AF186" s="308">
        <v>8.00857960420323</v>
      </c>
      <c r="AG186" s="307">
        <v>365.86390468918233</v>
      </c>
      <c r="AH186" s="307">
        <v>122.48835641829271</v>
      </c>
      <c r="AI186" s="308" t="s">
        <v>51</v>
      </c>
      <c r="AJ186" s="308" t="s">
        <v>52</v>
      </c>
      <c r="AK186" s="308" t="s">
        <v>51</v>
      </c>
      <c r="AL186" s="308">
        <v>2</v>
      </c>
      <c r="AM186" s="308">
        <v>7</v>
      </c>
      <c r="AN186" s="307">
        <v>488.35226110747504</v>
      </c>
    </row>
    <row r="187" spans="1:40" ht="12.75">
      <c r="A187" s="296" t="s">
        <v>172</v>
      </c>
      <c r="B187" s="308">
        <v>6</v>
      </c>
      <c r="C187" s="308">
        <v>2</v>
      </c>
      <c r="D187" s="308">
        <v>6</v>
      </c>
      <c r="E187" s="308">
        <v>128.719632332173</v>
      </c>
      <c r="F187" s="308" t="s">
        <v>52</v>
      </c>
      <c r="G187" s="308">
        <v>12</v>
      </c>
      <c r="H187" s="308">
        <v>9</v>
      </c>
      <c r="I187" s="308">
        <v>3</v>
      </c>
      <c r="J187" s="308">
        <v>16</v>
      </c>
      <c r="K187" s="308">
        <v>38</v>
      </c>
      <c r="L187" s="308">
        <v>18</v>
      </c>
      <c r="M187" s="308">
        <v>2</v>
      </c>
      <c r="N187" s="308" t="s">
        <v>52</v>
      </c>
      <c r="O187" s="308">
        <v>6</v>
      </c>
      <c r="P187" s="308">
        <v>13</v>
      </c>
      <c r="Q187" s="308">
        <v>4</v>
      </c>
      <c r="R187" s="308">
        <v>2</v>
      </c>
      <c r="S187" s="308" t="s">
        <v>52</v>
      </c>
      <c r="T187" s="308" t="s">
        <v>51</v>
      </c>
      <c r="U187" s="308">
        <v>15</v>
      </c>
      <c r="V187" s="308">
        <v>4</v>
      </c>
      <c r="W187" s="308">
        <v>13</v>
      </c>
      <c r="X187" s="308">
        <v>0</v>
      </c>
      <c r="Y187" s="308">
        <v>2</v>
      </c>
      <c r="Z187" s="308" t="s">
        <v>52</v>
      </c>
      <c r="AA187" s="308">
        <v>2</v>
      </c>
      <c r="AB187" s="308">
        <v>17</v>
      </c>
      <c r="AC187" s="308">
        <v>4</v>
      </c>
      <c r="AD187" s="308">
        <v>5</v>
      </c>
      <c r="AE187" s="308">
        <v>243</v>
      </c>
      <c r="AF187" s="308">
        <v>230.246663620843</v>
      </c>
      <c r="AG187" s="307">
        <v>800.966295953016</v>
      </c>
      <c r="AH187" s="307">
        <v>41.94806726653861</v>
      </c>
      <c r="AI187" s="308" t="s">
        <v>51</v>
      </c>
      <c r="AJ187" s="308" t="s">
        <v>52</v>
      </c>
      <c r="AK187" s="308" t="s">
        <v>51</v>
      </c>
      <c r="AL187" s="308">
        <v>17</v>
      </c>
      <c r="AM187" s="308" t="s">
        <v>52</v>
      </c>
      <c r="AN187" s="307">
        <v>842.9143632195546</v>
      </c>
    </row>
    <row r="188" spans="1:40" ht="12.75">
      <c r="A188" s="296" t="s">
        <v>173</v>
      </c>
      <c r="B188" s="308">
        <v>9654</v>
      </c>
      <c r="C188" s="308">
        <v>9</v>
      </c>
      <c r="D188" s="308">
        <v>4</v>
      </c>
      <c r="E188" s="308">
        <v>563.252641832715</v>
      </c>
      <c r="F188" s="308" t="s">
        <v>52</v>
      </c>
      <c r="G188" s="308">
        <v>2</v>
      </c>
      <c r="H188" s="308">
        <v>6</v>
      </c>
      <c r="I188" s="308">
        <v>6</v>
      </c>
      <c r="J188" s="308">
        <v>111</v>
      </c>
      <c r="K188" s="308">
        <v>105</v>
      </c>
      <c r="L188" s="308" t="s">
        <v>52</v>
      </c>
      <c r="M188" s="308">
        <v>3</v>
      </c>
      <c r="N188" s="308">
        <v>1</v>
      </c>
      <c r="O188" s="308">
        <v>80</v>
      </c>
      <c r="P188" s="308">
        <v>12</v>
      </c>
      <c r="Q188" s="308">
        <v>122</v>
      </c>
      <c r="R188" s="308">
        <v>8</v>
      </c>
      <c r="S188" s="308" t="s">
        <v>52</v>
      </c>
      <c r="T188" s="308" t="s">
        <v>51</v>
      </c>
      <c r="U188" s="308">
        <v>33</v>
      </c>
      <c r="V188" s="308">
        <v>311.149912994797</v>
      </c>
      <c r="W188" s="308">
        <v>10</v>
      </c>
      <c r="X188" s="308">
        <v>3</v>
      </c>
      <c r="Y188" s="308">
        <v>1</v>
      </c>
      <c r="Z188" s="308" t="s">
        <v>52</v>
      </c>
      <c r="AA188" s="308">
        <v>3</v>
      </c>
      <c r="AB188" s="308">
        <v>27</v>
      </c>
      <c r="AC188" s="308">
        <v>50</v>
      </c>
      <c r="AD188" s="308" t="s">
        <v>52</v>
      </c>
      <c r="AE188" s="308">
        <v>2898</v>
      </c>
      <c r="AF188" s="308">
        <v>3980.26406328901</v>
      </c>
      <c r="AG188" s="307">
        <v>18002.66661811652</v>
      </c>
      <c r="AH188" s="307">
        <v>1505.0966535234052</v>
      </c>
      <c r="AI188" s="308" t="s">
        <v>51</v>
      </c>
      <c r="AJ188" s="308" t="s">
        <v>52</v>
      </c>
      <c r="AK188" s="308" t="s">
        <v>51</v>
      </c>
      <c r="AL188" s="308">
        <v>7</v>
      </c>
      <c r="AM188" s="308">
        <v>1</v>
      </c>
      <c r="AN188" s="307">
        <v>19507.763271639924</v>
      </c>
    </row>
    <row r="189" spans="1:40" ht="12.75">
      <c r="A189" s="296" t="s">
        <v>174</v>
      </c>
      <c r="B189" s="308">
        <v>18</v>
      </c>
      <c r="C189" s="308">
        <v>653</v>
      </c>
      <c r="D189" s="308">
        <v>23</v>
      </c>
      <c r="E189" s="308">
        <v>15.6468013665</v>
      </c>
      <c r="F189" s="308" t="s">
        <v>52</v>
      </c>
      <c r="G189" s="308">
        <v>20</v>
      </c>
      <c r="H189" s="308">
        <v>18</v>
      </c>
      <c r="I189" s="308">
        <v>17</v>
      </c>
      <c r="J189" s="308">
        <v>98</v>
      </c>
      <c r="K189" s="308">
        <v>606.381883976026</v>
      </c>
      <c r="L189" s="308">
        <v>1</v>
      </c>
      <c r="M189" s="308">
        <v>31</v>
      </c>
      <c r="N189" s="308" t="s">
        <v>52</v>
      </c>
      <c r="O189" s="308">
        <v>8</v>
      </c>
      <c r="P189" s="308">
        <v>328</v>
      </c>
      <c r="Q189" s="308">
        <v>18</v>
      </c>
      <c r="R189" s="308">
        <v>2</v>
      </c>
      <c r="S189" s="308">
        <v>5</v>
      </c>
      <c r="T189" s="308" t="s">
        <v>51</v>
      </c>
      <c r="U189" s="308">
        <v>71</v>
      </c>
      <c r="V189" s="308">
        <v>3</v>
      </c>
      <c r="W189" s="308">
        <v>4</v>
      </c>
      <c r="X189" s="308">
        <v>9</v>
      </c>
      <c r="Y189" s="308">
        <v>8</v>
      </c>
      <c r="Z189" s="308">
        <v>4</v>
      </c>
      <c r="AA189" s="308">
        <v>35</v>
      </c>
      <c r="AB189" s="308">
        <v>15</v>
      </c>
      <c r="AC189" s="308">
        <v>41</v>
      </c>
      <c r="AD189" s="308">
        <v>2</v>
      </c>
      <c r="AE189" s="308">
        <v>285</v>
      </c>
      <c r="AF189" s="308">
        <v>210.225214610335</v>
      </c>
      <c r="AG189" s="307">
        <v>2549.253899952861</v>
      </c>
      <c r="AH189" s="307">
        <v>317.1273885350318</v>
      </c>
      <c r="AI189" s="308" t="s">
        <v>51</v>
      </c>
      <c r="AJ189" s="308" t="s">
        <v>52</v>
      </c>
      <c r="AK189" s="308" t="s">
        <v>51</v>
      </c>
      <c r="AL189" s="308">
        <v>7</v>
      </c>
      <c r="AM189" s="308" t="s">
        <v>53</v>
      </c>
      <c r="AN189" s="307">
        <v>2866.381288487893</v>
      </c>
    </row>
    <row r="190" spans="1:40" ht="12.75">
      <c r="A190" s="296" t="s">
        <v>175</v>
      </c>
      <c r="B190" s="308">
        <v>115</v>
      </c>
      <c r="C190" s="308" t="s">
        <v>52</v>
      </c>
      <c r="D190" s="308" t="s">
        <v>52</v>
      </c>
      <c r="E190" s="308" t="s">
        <v>52</v>
      </c>
      <c r="F190" s="308" t="s">
        <v>52</v>
      </c>
      <c r="G190" s="308" t="s">
        <v>52</v>
      </c>
      <c r="H190" s="308" t="s">
        <v>52</v>
      </c>
      <c r="I190" s="308" t="s">
        <v>52</v>
      </c>
      <c r="J190" s="308">
        <v>5</v>
      </c>
      <c r="K190" s="308" t="s">
        <v>52</v>
      </c>
      <c r="L190" s="308" t="s">
        <v>52</v>
      </c>
      <c r="M190" s="308" t="s">
        <v>52</v>
      </c>
      <c r="N190" s="308" t="s">
        <v>52</v>
      </c>
      <c r="O190" s="308" t="s">
        <v>52</v>
      </c>
      <c r="P190" s="308" t="s">
        <v>52</v>
      </c>
      <c r="Q190" s="308">
        <v>8</v>
      </c>
      <c r="R190" s="308" t="s">
        <v>52</v>
      </c>
      <c r="S190" s="308" t="s">
        <v>52</v>
      </c>
      <c r="T190" s="308" t="s">
        <v>51</v>
      </c>
      <c r="U190" s="308" t="s">
        <v>52</v>
      </c>
      <c r="V190" s="308">
        <v>75</v>
      </c>
      <c r="W190" s="308" t="s">
        <v>52</v>
      </c>
      <c r="X190" s="308">
        <v>0</v>
      </c>
      <c r="Y190" s="308" t="s">
        <v>52</v>
      </c>
      <c r="Z190" s="308" t="s">
        <v>52</v>
      </c>
      <c r="AA190" s="308">
        <v>1</v>
      </c>
      <c r="AB190" s="308" t="s">
        <v>52</v>
      </c>
      <c r="AC190" s="308" t="s">
        <v>52</v>
      </c>
      <c r="AD190" s="308" t="s">
        <v>52</v>
      </c>
      <c r="AE190" s="308">
        <v>11</v>
      </c>
      <c r="AF190" s="308">
        <v>14.0150143073557</v>
      </c>
      <c r="AG190" s="307">
        <v>229.0150143073557</v>
      </c>
      <c r="AH190" s="307">
        <v>4788.7913591480465</v>
      </c>
      <c r="AI190" s="308" t="s">
        <v>51</v>
      </c>
      <c r="AJ190" s="308" t="s">
        <v>52</v>
      </c>
      <c r="AK190" s="308" t="s">
        <v>51</v>
      </c>
      <c r="AL190" s="308" t="s">
        <v>52</v>
      </c>
      <c r="AM190" s="308" t="s">
        <v>52</v>
      </c>
      <c r="AN190" s="307">
        <v>5017.8063734554025</v>
      </c>
    </row>
    <row r="191" spans="1:40" ht="12.75">
      <c r="A191" s="296" t="s">
        <v>176</v>
      </c>
      <c r="B191" s="308">
        <v>8</v>
      </c>
      <c r="C191" s="308">
        <v>4</v>
      </c>
      <c r="D191" s="308">
        <v>7</v>
      </c>
      <c r="E191" s="308">
        <v>321.574991720881</v>
      </c>
      <c r="F191" s="308" t="s">
        <v>52</v>
      </c>
      <c r="G191" s="308" t="s">
        <v>52</v>
      </c>
      <c r="H191" s="308">
        <v>45</v>
      </c>
      <c r="I191" s="308">
        <v>24</v>
      </c>
      <c r="J191" s="308">
        <v>34</v>
      </c>
      <c r="K191" s="308">
        <v>20</v>
      </c>
      <c r="L191" s="308">
        <v>4</v>
      </c>
      <c r="M191" s="308">
        <v>2</v>
      </c>
      <c r="N191" s="308" t="s">
        <v>52</v>
      </c>
      <c r="O191" s="308">
        <v>2</v>
      </c>
      <c r="P191" s="308">
        <v>61</v>
      </c>
      <c r="Q191" s="308">
        <v>1</v>
      </c>
      <c r="R191" s="308" t="s">
        <v>52</v>
      </c>
      <c r="S191" s="308" t="s">
        <v>52</v>
      </c>
      <c r="T191" s="308" t="s">
        <v>51</v>
      </c>
      <c r="U191" s="308">
        <v>10</v>
      </c>
      <c r="V191" s="308">
        <v>38.6</v>
      </c>
      <c r="W191" s="308">
        <v>90</v>
      </c>
      <c r="X191" s="308">
        <v>1</v>
      </c>
      <c r="Y191" s="308" t="s">
        <v>52</v>
      </c>
      <c r="Z191" s="308">
        <v>1</v>
      </c>
      <c r="AA191" s="308">
        <v>1</v>
      </c>
      <c r="AB191" s="308">
        <v>58</v>
      </c>
      <c r="AC191" s="308">
        <v>7</v>
      </c>
      <c r="AD191" s="308">
        <v>2</v>
      </c>
      <c r="AE191" s="308">
        <v>110</v>
      </c>
      <c r="AF191" s="308">
        <v>37.03968066944</v>
      </c>
      <c r="AG191" s="307">
        <v>889.214672390321</v>
      </c>
      <c r="AH191" s="307">
        <v>1263.475786068143</v>
      </c>
      <c r="AI191" s="308" t="s">
        <v>51</v>
      </c>
      <c r="AJ191" s="308" t="s">
        <v>52</v>
      </c>
      <c r="AK191" s="308" t="s">
        <v>51</v>
      </c>
      <c r="AL191" s="308">
        <v>14</v>
      </c>
      <c r="AM191" s="308">
        <v>5</v>
      </c>
      <c r="AN191" s="307">
        <v>2152.690458458464</v>
      </c>
    </row>
    <row r="192" spans="1:40" ht="12.75">
      <c r="A192" s="296" t="s">
        <v>177</v>
      </c>
      <c r="B192" s="308">
        <v>763</v>
      </c>
      <c r="C192" s="308">
        <v>28</v>
      </c>
      <c r="D192" s="308">
        <v>36</v>
      </c>
      <c r="E192" s="308">
        <v>499.096795447985</v>
      </c>
      <c r="F192" s="308">
        <v>1</v>
      </c>
      <c r="G192" s="308">
        <v>2</v>
      </c>
      <c r="H192" s="308">
        <v>27</v>
      </c>
      <c r="I192" s="308">
        <v>16</v>
      </c>
      <c r="J192" s="308">
        <v>118</v>
      </c>
      <c r="K192" s="308">
        <v>176</v>
      </c>
      <c r="L192" s="308">
        <v>32</v>
      </c>
      <c r="M192" s="308">
        <v>6</v>
      </c>
      <c r="N192" s="308" t="s">
        <v>52</v>
      </c>
      <c r="O192" s="308">
        <v>42</v>
      </c>
      <c r="P192" s="308">
        <v>23</v>
      </c>
      <c r="Q192" s="308">
        <v>25</v>
      </c>
      <c r="R192" s="308">
        <v>9</v>
      </c>
      <c r="S192" s="308" t="s">
        <v>52</v>
      </c>
      <c r="T192" s="308" t="s">
        <v>51</v>
      </c>
      <c r="U192" s="308">
        <v>98</v>
      </c>
      <c r="V192" s="308">
        <v>1408.58969088819</v>
      </c>
      <c r="W192" s="308">
        <v>37</v>
      </c>
      <c r="X192" s="308">
        <v>13</v>
      </c>
      <c r="Y192" s="308">
        <v>193</v>
      </c>
      <c r="Z192" s="308">
        <v>1</v>
      </c>
      <c r="AA192" s="308">
        <v>12</v>
      </c>
      <c r="AB192" s="308">
        <v>28</v>
      </c>
      <c r="AC192" s="308">
        <v>40</v>
      </c>
      <c r="AD192" s="308">
        <v>4</v>
      </c>
      <c r="AE192" s="308">
        <v>1539</v>
      </c>
      <c r="AF192" s="308">
        <v>1621.73736985116</v>
      </c>
      <c r="AG192" s="307">
        <v>6798.423856187335</v>
      </c>
      <c r="AH192" s="307">
        <v>773.5223603949719</v>
      </c>
      <c r="AI192" s="308" t="s">
        <v>51</v>
      </c>
      <c r="AJ192" s="308">
        <v>1</v>
      </c>
      <c r="AK192" s="308" t="s">
        <v>51</v>
      </c>
      <c r="AL192" s="308">
        <v>2</v>
      </c>
      <c r="AM192" s="308" t="s">
        <v>52</v>
      </c>
      <c r="AN192" s="307">
        <v>7571.946216582307</v>
      </c>
    </row>
    <row r="193" spans="1:40" ht="12.75">
      <c r="A193" s="296" t="s">
        <v>40</v>
      </c>
      <c r="B193" s="308">
        <v>4073</v>
      </c>
      <c r="C193" s="308">
        <v>27</v>
      </c>
      <c r="D193" s="308">
        <v>25</v>
      </c>
      <c r="E193" s="308">
        <v>1747.28055068935</v>
      </c>
      <c r="F193" s="308" t="s">
        <v>52</v>
      </c>
      <c r="G193" s="308">
        <v>18</v>
      </c>
      <c r="H193" s="308">
        <v>22</v>
      </c>
      <c r="I193" s="308">
        <v>13</v>
      </c>
      <c r="J193" s="308">
        <v>287</v>
      </c>
      <c r="K193" s="308">
        <v>242.470186265165</v>
      </c>
      <c r="L193" s="308" t="s">
        <v>52</v>
      </c>
      <c r="M193" s="308">
        <v>5</v>
      </c>
      <c r="N193" s="308">
        <v>1</v>
      </c>
      <c r="O193" s="308">
        <v>13</v>
      </c>
      <c r="P193" s="308">
        <v>132</v>
      </c>
      <c r="Q193" s="308">
        <v>1197</v>
      </c>
      <c r="R193" s="308">
        <v>56</v>
      </c>
      <c r="S193" s="308" t="s">
        <v>52</v>
      </c>
      <c r="T193" s="308" t="s">
        <v>51</v>
      </c>
      <c r="U193" s="308">
        <v>9</v>
      </c>
      <c r="V193" s="308">
        <v>391.173649819489</v>
      </c>
      <c r="W193" s="308">
        <v>101</v>
      </c>
      <c r="X193" s="308">
        <v>11</v>
      </c>
      <c r="Y193" s="308">
        <v>2</v>
      </c>
      <c r="Z193" s="308">
        <v>3</v>
      </c>
      <c r="AA193" s="308">
        <v>2</v>
      </c>
      <c r="AB193" s="308">
        <v>54</v>
      </c>
      <c r="AC193" s="308">
        <v>39</v>
      </c>
      <c r="AD193" s="308">
        <v>3</v>
      </c>
      <c r="AE193" s="308">
        <v>3141</v>
      </c>
      <c r="AF193" s="308">
        <v>2593.77871931132</v>
      </c>
      <c r="AG193" s="307">
        <v>14208.703106085324</v>
      </c>
      <c r="AH193" s="307">
        <v>2647.762005863917</v>
      </c>
      <c r="AI193" s="308" t="s">
        <v>51</v>
      </c>
      <c r="AJ193" s="308">
        <v>1</v>
      </c>
      <c r="AK193" s="308" t="s">
        <v>51</v>
      </c>
      <c r="AL193" s="308">
        <v>688</v>
      </c>
      <c r="AM193" s="308" t="s">
        <v>52</v>
      </c>
      <c r="AN193" s="307">
        <v>16856.46511194924</v>
      </c>
    </row>
    <row r="194" spans="1:40" ht="12.75">
      <c r="A194" s="296" t="s">
        <v>179</v>
      </c>
      <c r="B194" s="308">
        <v>1</v>
      </c>
      <c r="C194" s="308" t="s">
        <v>52</v>
      </c>
      <c r="D194" s="308" t="s">
        <v>52</v>
      </c>
      <c r="E194" s="308">
        <v>44.2940790892985</v>
      </c>
      <c r="F194" s="308" t="s">
        <v>52</v>
      </c>
      <c r="G194" s="308" t="s">
        <v>52</v>
      </c>
      <c r="H194" s="308" t="s">
        <v>52</v>
      </c>
      <c r="I194" s="308" t="s">
        <v>52</v>
      </c>
      <c r="J194" s="308">
        <v>1</v>
      </c>
      <c r="K194" s="308" t="s">
        <v>52</v>
      </c>
      <c r="L194" s="308" t="s">
        <v>52</v>
      </c>
      <c r="M194" s="308">
        <v>3</v>
      </c>
      <c r="N194" s="308" t="s">
        <v>52</v>
      </c>
      <c r="O194" s="308" t="s">
        <v>52</v>
      </c>
      <c r="P194" s="308">
        <v>1</v>
      </c>
      <c r="Q194" s="308" t="s">
        <v>52</v>
      </c>
      <c r="R194" s="308" t="s">
        <v>52</v>
      </c>
      <c r="S194" s="308" t="s">
        <v>52</v>
      </c>
      <c r="T194" s="308" t="s">
        <v>51</v>
      </c>
      <c r="U194" s="308">
        <v>1</v>
      </c>
      <c r="V194" s="308" t="s">
        <v>52</v>
      </c>
      <c r="W194" s="308" t="s">
        <v>52</v>
      </c>
      <c r="X194" s="308">
        <v>0</v>
      </c>
      <c r="Y194" s="308" t="s">
        <v>52</v>
      </c>
      <c r="Z194" s="308" t="s">
        <v>52</v>
      </c>
      <c r="AA194" s="308">
        <v>1</v>
      </c>
      <c r="AB194" s="308" t="s">
        <v>52</v>
      </c>
      <c r="AC194" s="308" t="s">
        <v>52</v>
      </c>
      <c r="AD194" s="308" t="s">
        <v>52</v>
      </c>
      <c r="AE194" s="308">
        <v>36</v>
      </c>
      <c r="AF194" s="308">
        <v>239.256315675572</v>
      </c>
      <c r="AG194" s="307">
        <v>327.5503947648705</v>
      </c>
      <c r="AH194" s="307">
        <v>256.72217167121624</v>
      </c>
      <c r="AI194" s="308" t="s">
        <v>51</v>
      </c>
      <c r="AJ194" s="308" t="s">
        <v>52</v>
      </c>
      <c r="AK194" s="308" t="s">
        <v>51</v>
      </c>
      <c r="AL194" s="308" t="s">
        <v>52</v>
      </c>
      <c r="AM194" s="308" t="s">
        <v>52</v>
      </c>
      <c r="AN194" s="307">
        <v>584.2725664360867</v>
      </c>
    </row>
    <row r="195" spans="1:40" ht="12.75">
      <c r="A195" s="296" t="s">
        <v>180</v>
      </c>
      <c r="B195" s="308">
        <v>3</v>
      </c>
      <c r="C195" s="308" t="s">
        <v>52</v>
      </c>
      <c r="D195" s="308" t="s">
        <v>52</v>
      </c>
      <c r="E195" s="308">
        <v>169.922032026229</v>
      </c>
      <c r="F195" s="308" t="s">
        <v>52</v>
      </c>
      <c r="G195" s="308" t="s">
        <v>52</v>
      </c>
      <c r="H195" s="308" t="s">
        <v>52</v>
      </c>
      <c r="I195" s="308">
        <v>1</v>
      </c>
      <c r="J195" s="308">
        <v>34</v>
      </c>
      <c r="K195" s="308">
        <v>2</v>
      </c>
      <c r="L195" s="308" t="s">
        <v>52</v>
      </c>
      <c r="M195" s="308" t="s">
        <v>52</v>
      </c>
      <c r="N195" s="308" t="s">
        <v>52</v>
      </c>
      <c r="O195" s="308" t="s">
        <v>52</v>
      </c>
      <c r="P195" s="308">
        <v>1</v>
      </c>
      <c r="Q195" s="308">
        <v>1</v>
      </c>
      <c r="R195" s="308" t="s">
        <v>52</v>
      </c>
      <c r="S195" s="308" t="s">
        <v>52</v>
      </c>
      <c r="T195" s="308" t="s">
        <v>51</v>
      </c>
      <c r="U195" s="308">
        <v>1</v>
      </c>
      <c r="V195" s="308">
        <v>5</v>
      </c>
      <c r="W195" s="308" t="s">
        <v>52</v>
      </c>
      <c r="X195" s="308">
        <v>0</v>
      </c>
      <c r="Y195" s="308" t="s">
        <v>52</v>
      </c>
      <c r="Z195" s="308" t="s">
        <v>52</v>
      </c>
      <c r="AA195" s="308" t="s">
        <v>52</v>
      </c>
      <c r="AB195" s="308" t="s">
        <v>52</v>
      </c>
      <c r="AC195" s="308" t="s">
        <v>52</v>
      </c>
      <c r="AD195" s="308" t="s">
        <v>52</v>
      </c>
      <c r="AE195" s="308">
        <v>148</v>
      </c>
      <c r="AF195" s="308">
        <v>319.342111717604</v>
      </c>
      <c r="AG195" s="307">
        <v>685.264143743833</v>
      </c>
      <c r="AH195" s="307">
        <v>904.4003302665723</v>
      </c>
      <c r="AI195" s="308" t="s">
        <v>51</v>
      </c>
      <c r="AJ195" s="308" t="s">
        <v>52</v>
      </c>
      <c r="AK195" s="308" t="s">
        <v>51</v>
      </c>
      <c r="AL195" s="308" t="s">
        <v>52</v>
      </c>
      <c r="AM195" s="308" t="s">
        <v>52</v>
      </c>
      <c r="AN195" s="307">
        <v>1589.6644740104052</v>
      </c>
    </row>
    <row r="196" spans="1:40" ht="12.75">
      <c r="A196" s="296" t="s">
        <v>181</v>
      </c>
      <c r="B196" s="308">
        <v>2</v>
      </c>
      <c r="C196" s="308" t="s">
        <v>52</v>
      </c>
      <c r="D196" s="308" t="s">
        <v>52</v>
      </c>
      <c r="E196" s="308">
        <v>119.507966593603</v>
      </c>
      <c r="F196" s="308" t="s">
        <v>52</v>
      </c>
      <c r="G196" s="308" t="s">
        <v>52</v>
      </c>
      <c r="H196" s="308" t="s">
        <v>52</v>
      </c>
      <c r="I196" s="308" t="s">
        <v>52</v>
      </c>
      <c r="J196" s="308">
        <v>6</v>
      </c>
      <c r="K196" s="308" t="s">
        <v>52</v>
      </c>
      <c r="L196" s="308" t="s">
        <v>52</v>
      </c>
      <c r="M196" s="308" t="s">
        <v>52</v>
      </c>
      <c r="N196" s="308" t="s">
        <v>52</v>
      </c>
      <c r="O196" s="308" t="s">
        <v>52</v>
      </c>
      <c r="P196" s="308">
        <v>1</v>
      </c>
      <c r="Q196" s="308" t="s">
        <v>52</v>
      </c>
      <c r="R196" s="308" t="s">
        <v>52</v>
      </c>
      <c r="S196" s="308" t="s">
        <v>52</v>
      </c>
      <c r="T196" s="308" t="s">
        <v>51</v>
      </c>
      <c r="U196" s="308" t="s">
        <v>52</v>
      </c>
      <c r="V196" s="308">
        <v>2</v>
      </c>
      <c r="W196" s="308" t="s">
        <v>52</v>
      </c>
      <c r="X196" s="308">
        <v>0</v>
      </c>
      <c r="Y196" s="308" t="s">
        <v>52</v>
      </c>
      <c r="Z196" s="308" t="s">
        <v>52</v>
      </c>
      <c r="AA196" s="308">
        <v>1</v>
      </c>
      <c r="AB196" s="308">
        <v>1</v>
      </c>
      <c r="AC196" s="308" t="s">
        <v>52</v>
      </c>
      <c r="AD196" s="308" t="s">
        <v>52</v>
      </c>
      <c r="AE196" s="308">
        <v>79</v>
      </c>
      <c r="AF196" s="308">
        <v>126.135128766201</v>
      </c>
      <c r="AG196" s="307">
        <v>337.64309535980397</v>
      </c>
      <c r="AH196" s="307">
        <v>729.8963704377717</v>
      </c>
      <c r="AI196" s="308" t="s">
        <v>51</v>
      </c>
      <c r="AJ196" s="308" t="s">
        <v>52</v>
      </c>
      <c r="AK196" s="308" t="s">
        <v>51</v>
      </c>
      <c r="AL196" s="308" t="s">
        <v>52</v>
      </c>
      <c r="AM196" s="308" t="s">
        <v>52</v>
      </c>
      <c r="AN196" s="307">
        <v>1067.5394657975758</v>
      </c>
    </row>
    <row r="197" spans="1:40" ht="12.75">
      <c r="A197" s="296" t="s">
        <v>182</v>
      </c>
      <c r="B197" s="308">
        <v>23</v>
      </c>
      <c r="C197" s="308">
        <v>32.5</v>
      </c>
      <c r="D197" s="308">
        <v>12</v>
      </c>
      <c r="E197" s="308">
        <v>372.293194984159</v>
      </c>
      <c r="F197" s="308" t="s">
        <v>52</v>
      </c>
      <c r="G197" s="308">
        <v>10</v>
      </c>
      <c r="H197" s="308">
        <v>16</v>
      </c>
      <c r="I197" s="308">
        <v>22</v>
      </c>
      <c r="J197" s="308">
        <v>47</v>
      </c>
      <c r="K197" s="308">
        <v>326</v>
      </c>
      <c r="L197" s="308">
        <v>85</v>
      </c>
      <c r="M197" s="308">
        <v>3</v>
      </c>
      <c r="N197" s="308" t="s">
        <v>52</v>
      </c>
      <c r="O197" s="308">
        <v>8</v>
      </c>
      <c r="P197" s="308">
        <v>23</v>
      </c>
      <c r="Q197" s="308">
        <v>28</v>
      </c>
      <c r="R197" s="308">
        <v>12</v>
      </c>
      <c r="S197" s="308" t="s">
        <v>52</v>
      </c>
      <c r="T197" s="308" t="s">
        <v>51</v>
      </c>
      <c r="U197" s="308">
        <v>13</v>
      </c>
      <c r="V197" s="308">
        <v>24.4932463196236</v>
      </c>
      <c r="W197" s="308">
        <v>57</v>
      </c>
      <c r="X197" s="308">
        <v>13</v>
      </c>
      <c r="Y197" s="308" t="s">
        <v>52</v>
      </c>
      <c r="Z197" s="308">
        <v>9</v>
      </c>
      <c r="AA197" s="308">
        <v>7</v>
      </c>
      <c r="AB197" s="308">
        <v>57</v>
      </c>
      <c r="AC197" s="308">
        <v>12</v>
      </c>
      <c r="AD197" s="308">
        <v>27</v>
      </c>
      <c r="AE197" s="308">
        <v>347</v>
      </c>
      <c r="AF197" s="308">
        <v>224.240228917691</v>
      </c>
      <c r="AG197" s="307">
        <v>1810.5266702214735</v>
      </c>
      <c r="AH197" s="307">
        <v>2015.1851514845146</v>
      </c>
      <c r="AI197" s="308" t="s">
        <v>51</v>
      </c>
      <c r="AJ197" s="308" t="s">
        <v>52</v>
      </c>
      <c r="AK197" s="308" t="s">
        <v>51</v>
      </c>
      <c r="AL197" s="308">
        <v>150</v>
      </c>
      <c r="AM197" s="308" t="s">
        <v>52</v>
      </c>
      <c r="AN197" s="307">
        <v>3825.711821705988</v>
      </c>
    </row>
    <row r="198" spans="1:40" ht="12.75">
      <c r="A198" s="296" t="s">
        <v>183</v>
      </c>
      <c r="B198" s="308">
        <v>1</v>
      </c>
      <c r="C198" s="308" t="s">
        <v>52</v>
      </c>
      <c r="D198" s="308">
        <v>17</v>
      </c>
      <c r="E198" s="308">
        <v>13.0709255404791</v>
      </c>
      <c r="F198" s="308" t="s">
        <v>52</v>
      </c>
      <c r="G198" s="308" t="s">
        <v>52</v>
      </c>
      <c r="H198" s="308" t="s">
        <v>52</v>
      </c>
      <c r="I198" s="308" t="s">
        <v>52</v>
      </c>
      <c r="J198" s="308">
        <v>75</v>
      </c>
      <c r="K198" s="308" t="s">
        <v>52</v>
      </c>
      <c r="L198" s="308" t="s">
        <v>52</v>
      </c>
      <c r="M198" s="308" t="s">
        <v>52</v>
      </c>
      <c r="N198" s="308" t="s">
        <v>52</v>
      </c>
      <c r="O198" s="308" t="s">
        <v>52</v>
      </c>
      <c r="P198" s="308" t="s">
        <v>52</v>
      </c>
      <c r="Q198" s="308" t="s">
        <v>52</v>
      </c>
      <c r="R198" s="308" t="s">
        <v>52</v>
      </c>
      <c r="S198" s="308" t="s">
        <v>52</v>
      </c>
      <c r="T198" s="308" t="s">
        <v>51</v>
      </c>
      <c r="U198" s="308">
        <v>844</v>
      </c>
      <c r="V198" s="308">
        <v>1</v>
      </c>
      <c r="W198" s="308" t="s">
        <v>52</v>
      </c>
      <c r="X198" s="308">
        <v>0</v>
      </c>
      <c r="Y198" s="308" t="s">
        <v>52</v>
      </c>
      <c r="Z198" s="308" t="s">
        <v>52</v>
      </c>
      <c r="AA198" s="308">
        <v>43</v>
      </c>
      <c r="AB198" s="308" t="s">
        <v>52</v>
      </c>
      <c r="AC198" s="308" t="s">
        <v>52</v>
      </c>
      <c r="AD198" s="308" t="s">
        <v>52</v>
      </c>
      <c r="AE198" s="308">
        <v>6</v>
      </c>
      <c r="AF198" s="308">
        <v>88.0943756462356</v>
      </c>
      <c r="AG198" s="307">
        <v>1088.1653011867147</v>
      </c>
      <c r="AH198" s="307">
        <v>107.38705220233884</v>
      </c>
      <c r="AI198" s="308" t="s">
        <v>51</v>
      </c>
      <c r="AJ198" s="308" t="s">
        <v>52</v>
      </c>
      <c r="AK198" s="308" t="s">
        <v>51</v>
      </c>
      <c r="AL198" s="308" t="s">
        <v>52</v>
      </c>
      <c r="AM198" s="308" t="s">
        <v>52</v>
      </c>
      <c r="AN198" s="307">
        <v>1195.5523533890535</v>
      </c>
    </row>
    <row r="199" spans="1:40" ht="12.75">
      <c r="A199" s="296" t="s">
        <v>184</v>
      </c>
      <c r="B199" s="308">
        <v>11</v>
      </c>
      <c r="C199" s="308" t="s">
        <v>52</v>
      </c>
      <c r="D199" s="308" t="s">
        <v>52</v>
      </c>
      <c r="E199" s="308">
        <v>6.2156004555</v>
      </c>
      <c r="F199" s="308" t="s">
        <v>52</v>
      </c>
      <c r="G199" s="308" t="s">
        <v>52</v>
      </c>
      <c r="H199" s="308">
        <v>3</v>
      </c>
      <c r="I199" s="308">
        <v>4</v>
      </c>
      <c r="J199" s="308">
        <v>3</v>
      </c>
      <c r="K199" s="308">
        <v>3</v>
      </c>
      <c r="L199" s="308" t="s">
        <v>52</v>
      </c>
      <c r="M199" s="308" t="s">
        <v>52</v>
      </c>
      <c r="N199" s="308" t="s">
        <v>52</v>
      </c>
      <c r="O199" s="308">
        <v>1</v>
      </c>
      <c r="P199" s="308">
        <v>2</v>
      </c>
      <c r="Q199" s="308" t="s">
        <v>52</v>
      </c>
      <c r="R199" s="308">
        <v>1</v>
      </c>
      <c r="S199" s="308" t="s">
        <v>52</v>
      </c>
      <c r="T199" s="308" t="s">
        <v>51</v>
      </c>
      <c r="U199" s="308" t="s">
        <v>52</v>
      </c>
      <c r="V199" s="308">
        <v>3</v>
      </c>
      <c r="W199" s="308" t="s">
        <v>52</v>
      </c>
      <c r="X199" s="308">
        <v>0</v>
      </c>
      <c r="Y199" s="308">
        <v>4</v>
      </c>
      <c r="Z199" s="308" t="s">
        <v>52</v>
      </c>
      <c r="AA199" s="308">
        <v>2</v>
      </c>
      <c r="AB199" s="308" t="s">
        <v>52</v>
      </c>
      <c r="AC199" s="308" t="s">
        <v>52</v>
      </c>
      <c r="AD199" s="308" t="s">
        <v>52</v>
      </c>
      <c r="AE199" s="308">
        <v>52</v>
      </c>
      <c r="AF199" s="308">
        <v>128.137273667252</v>
      </c>
      <c r="AG199" s="307">
        <v>223.35287412275198</v>
      </c>
      <c r="AH199" s="307">
        <v>5545.534492636403</v>
      </c>
      <c r="AI199" s="308" t="s">
        <v>51</v>
      </c>
      <c r="AJ199" s="308" t="s">
        <v>52</v>
      </c>
      <c r="AK199" s="308" t="s">
        <v>51</v>
      </c>
      <c r="AL199" s="308">
        <v>17</v>
      </c>
      <c r="AM199" s="308" t="s">
        <v>52</v>
      </c>
      <c r="AN199" s="307">
        <v>5768.887366759155</v>
      </c>
    </row>
    <row r="200" spans="1:40" ht="12.75">
      <c r="A200" s="296" t="s">
        <v>185</v>
      </c>
      <c r="B200" s="308">
        <v>25</v>
      </c>
      <c r="C200" s="308">
        <v>68</v>
      </c>
      <c r="D200" s="308">
        <v>59</v>
      </c>
      <c r="E200" s="308">
        <v>452.121007663381</v>
      </c>
      <c r="F200" s="308">
        <v>5</v>
      </c>
      <c r="G200" s="308">
        <v>42</v>
      </c>
      <c r="H200" s="308">
        <v>5</v>
      </c>
      <c r="I200" s="308">
        <v>11</v>
      </c>
      <c r="J200" s="308">
        <v>2334</v>
      </c>
      <c r="K200" s="308">
        <v>1900.60263969887</v>
      </c>
      <c r="L200" s="308">
        <v>316</v>
      </c>
      <c r="M200" s="308">
        <v>21</v>
      </c>
      <c r="N200" s="308" t="s">
        <v>52</v>
      </c>
      <c r="O200" s="308">
        <v>10</v>
      </c>
      <c r="P200" s="308">
        <v>98</v>
      </c>
      <c r="Q200" s="308">
        <v>41</v>
      </c>
      <c r="R200" s="308">
        <v>2</v>
      </c>
      <c r="S200" s="308" t="s">
        <v>52</v>
      </c>
      <c r="T200" s="308" t="s">
        <v>51</v>
      </c>
      <c r="U200" s="308">
        <v>13</v>
      </c>
      <c r="V200" s="308">
        <v>6</v>
      </c>
      <c r="W200" s="308">
        <v>12</v>
      </c>
      <c r="X200" s="308">
        <v>53</v>
      </c>
      <c r="Y200" s="308">
        <v>1</v>
      </c>
      <c r="Z200" s="308">
        <v>13</v>
      </c>
      <c r="AA200" s="308">
        <v>166</v>
      </c>
      <c r="AB200" s="308">
        <v>38</v>
      </c>
      <c r="AC200" s="308">
        <v>34</v>
      </c>
      <c r="AD200" s="308">
        <v>260</v>
      </c>
      <c r="AE200" s="308">
        <v>527</v>
      </c>
      <c r="AF200" s="308">
        <v>517.554456921634</v>
      </c>
      <c r="AG200" s="307">
        <v>7030.278104283885</v>
      </c>
      <c r="AH200" s="307">
        <v>11320.944393893438</v>
      </c>
      <c r="AI200" s="308" t="s">
        <v>51</v>
      </c>
      <c r="AJ200" s="308" t="s">
        <v>52</v>
      </c>
      <c r="AK200" s="308" t="s">
        <v>51</v>
      </c>
      <c r="AL200" s="308">
        <v>1054</v>
      </c>
      <c r="AM200" s="308" t="s">
        <v>52</v>
      </c>
      <c r="AN200" s="307">
        <v>18351.222498177325</v>
      </c>
    </row>
    <row r="201" spans="1:40" ht="12.75">
      <c r="A201" s="296" t="s">
        <v>186</v>
      </c>
      <c r="B201" s="308">
        <v>5</v>
      </c>
      <c r="C201" s="308">
        <v>4</v>
      </c>
      <c r="D201" s="308" t="s">
        <v>52</v>
      </c>
      <c r="E201" s="308">
        <v>12.8553250849791</v>
      </c>
      <c r="F201" s="308" t="s">
        <v>52</v>
      </c>
      <c r="G201" s="308">
        <v>13</v>
      </c>
      <c r="H201" s="308">
        <v>3</v>
      </c>
      <c r="I201" s="308">
        <v>2</v>
      </c>
      <c r="J201" s="308">
        <v>28</v>
      </c>
      <c r="K201" s="308">
        <v>76</v>
      </c>
      <c r="L201" s="308" t="s">
        <v>52</v>
      </c>
      <c r="M201" s="308" t="s">
        <v>52</v>
      </c>
      <c r="N201" s="308" t="s">
        <v>52</v>
      </c>
      <c r="O201" s="308" t="s">
        <v>52</v>
      </c>
      <c r="P201" s="308">
        <v>2</v>
      </c>
      <c r="Q201" s="308">
        <v>7</v>
      </c>
      <c r="R201" s="308">
        <v>9</v>
      </c>
      <c r="S201" s="308" t="s">
        <v>52</v>
      </c>
      <c r="T201" s="308" t="s">
        <v>51</v>
      </c>
      <c r="U201" s="308">
        <v>2</v>
      </c>
      <c r="V201" s="308">
        <v>2</v>
      </c>
      <c r="W201" s="308">
        <v>6</v>
      </c>
      <c r="X201" s="308">
        <v>3</v>
      </c>
      <c r="Y201" s="308" t="s">
        <v>52</v>
      </c>
      <c r="Z201" s="308">
        <v>4</v>
      </c>
      <c r="AA201" s="308">
        <v>2</v>
      </c>
      <c r="AB201" s="308">
        <v>8</v>
      </c>
      <c r="AC201" s="308">
        <v>2</v>
      </c>
      <c r="AD201" s="308">
        <v>162</v>
      </c>
      <c r="AE201" s="308">
        <v>53</v>
      </c>
      <c r="AF201" s="308">
        <v>364.390371991247</v>
      </c>
      <c r="AG201" s="307">
        <v>770.2456970762261</v>
      </c>
      <c r="AH201" s="307">
        <v>4589.118558959323</v>
      </c>
      <c r="AI201" s="308" t="s">
        <v>51</v>
      </c>
      <c r="AJ201" s="308" t="s">
        <v>52</v>
      </c>
      <c r="AK201" s="308" t="s">
        <v>51</v>
      </c>
      <c r="AL201" s="308">
        <v>2836</v>
      </c>
      <c r="AM201" s="308" t="s">
        <v>52</v>
      </c>
      <c r="AN201" s="307">
        <v>5359.364256035549</v>
      </c>
    </row>
    <row r="202" spans="1:40" ht="12.75">
      <c r="A202" s="296" t="s">
        <v>43</v>
      </c>
      <c r="B202" s="308">
        <v>4573</v>
      </c>
      <c r="C202" s="308">
        <v>81</v>
      </c>
      <c r="D202" s="308">
        <v>35</v>
      </c>
      <c r="E202" s="308">
        <v>415.472777227985</v>
      </c>
      <c r="F202" s="308" t="s">
        <v>52</v>
      </c>
      <c r="G202" s="308">
        <v>15</v>
      </c>
      <c r="H202" s="308">
        <v>66</v>
      </c>
      <c r="I202" s="308">
        <v>49</v>
      </c>
      <c r="J202" s="308">
        <v>783</v>
      </c>
      <c r="K202" s="308">
        <v>969.072825964039</v>
      </c>
      <c r="L202" s="308">
        <v>1</v>
      </c>
      <c r="M202" s="308" t="s">
        <v>52</v>
      </c>
      <c r="N202" s="308">
        <v>5</v>
      </c>
      <c r="O202" s="308">
        <v>20</v>
      </c>
      <c r="P202" s="308">
        <v>99</v>
      </c>
      <c r="Q202" s="308">
        <v>1975</v>
      </c>
      <c r="R202" s="308">
        <v>96</v>
      </c>
      <c r="S202" s="308">
        <v>1</v>
      </c>
      <c r="T202" s="308" t="s">
        <v>51</v>
      </c>
      <c r="U202" s="308">
        <v>160</v>
      </c>
      <c r="V202" s="308">
        <v>505.836998334632</v>
      </c>
      <c r="W202" s="308">
        <v>50</v>
      </c>
      <c r="X202" s="308">
        <v>12</v>
      </c>
      <c r="Y202" s="308">
        <v>14</v>
      </c>
      <c r="Z202" s="308">
        <v>3</v>
      </c>
      <c r="AA202" s="308">
        <v>22</v>
      </c>
      <c r="AB202" s="308">
        <v>149</v>
      </c>
      <c r="AC202" s="308">
        <v>54</v>
      </c>
      <c r="AD202" s="308">
        <v>5</v>
      </c>
      <c r="AE202" s="308">
        <v>4181</v>
      </c>
      <c r="AF202" s="308">
        <v>9013.65634453074</v>
      </c>
      <c r="AG202" s="307">
        <v>23353.038946057397</v>
      </c>
      <c r="AH202" s="307">
        <v>2590.7126343814243</v>
      </c>
      <c r="AI202" s="308" t="s">
        <v>51</v>
      </c>
      <c r="AJ202" s="308">
        <v>1</v>
      </c>
      <c r="AK202" s="308" t="s">
        <v>51</v>
      </c>
      <c r="AL202" s="308">
        <v>62</v>
      </c>
      <c r="AM202" s="308" t="s">
        <v>52</v>
      </c>
      <c r="AN202" s="307">
        <v>25943.75158043882</v>
      </c>
    </row>
    <row r="203" spans="1:40" ht="12.75">
      <c r="A203" s="296" t="s">
        <v>187</v>
      </c>
      <c r="B203" s="308">
        <v>28</v>
      </c>
      <c r="C203" s="308">
        <v>343</v>
      </c>
      <c r="D203" s="308">
        <v>24</v>
      </c>
      <c r="E203" s="308">
        <v>71.5773048949165</v>
      </c>
      <c r="F203" s="308">
        <v>1</v>
      </c>
      <c r="G203" s="308">
        <v>63</v>
      </c>
      <c r="H203" s="308" t="s">
        <v>52</v>
      </c>
      <c r="I203" s="308">
        <v>6</v>
      </c>
      <c r="J203" s="308">
        <v>124</v>
      </c>
      <c r="K203" s="308">
        <v>865.880745060661</v>
      </c>
      <c r="L203" s="308">
        <v>58</v>
      </c>
      <c r="M203" s="308">
        <v>7</v>
      </c>
      <c r="N203" s="308">
        <v>1</v>
      </c>
      <c r="O203" s="308" t="s">
        <v>52</v>
      </c>
      <c r="P203" s="308">
        <v>355</v>
      </c>
      <c r="Q203" s="308">
        <v>5</v>
      </c>
      <c r="R203" s="308">
        <v>1</v>
      </c>
      <c r="S203" s="308">
        <v>3</v>
      </c>
      <c r="T203" s="308" t="s">
        <v>51</v>
      </c>
      <c r="U203" s="308">
        <v>71</v>
      </c>
      <c r="V203" s="308">
        <v>18</v>
      </c>
      <c r="W203" s="308">
        <v>8</v>
      </c>
      <c r="X203" s="308">
        <v>19</v>
      </c>
      <c r="Y203" s="308">
        <v>4</v>
      </c>
      <c r="Z203" s="308">
        <v>5</v>
      </c>
      <c r="AA203" s="308">
        <v>19</v>
      </c>
      <c r="AB203" s="308">
        <v>36</v>
      </c>
      <c r="AC203" s="308">
        <v>237</v>
      </c>
      <c r="AD203" s="308">
        <v>332</v>
      </c>
      <c r="AE203" s="308">
        <v>89</v>
      </c>
      <c r="AF203" s="308">
        <v>114.122259359896</v>
      </c>
      <c r="AG203" s="307">
        <v>2908.5803093154736</v>
      </c>
      <c r="AH203" s="307">
        <v>6121.061975533314</v>
      </c>
      <c r="AI203" s="308" t="s">
        <v>51</v>
      </c>
      <c r="AJ203" s="308">
        <v>1</v>
      </c>
      <c r="AK203" s="308" t="s">
        <v>51</v>
      </c>
      <c r="AL203" s="308">
        <v>26</v>
      </c>
      <c r="AM203" s="308">
        <v>202</v>
      </c>
      <c r="AN203" s="307">
        <v>9029.642284848787</v>
      </c>
    </row>
    <row r="204" spans="1:40" ht="12.75">
      <c r="A204" s="296" t="s">
        <v>202</v>
      </c>
      <c r="B204" s="308">
        <v>80</v>
      </c>
      <c r="C204" s="308" t="s">
        <v>52</v>
      </c>
      <c r="D204" s="308">
        <v>1</v>
      </c>
      <c r="E204" s="308">
        <v>3.2156004555</v>
      </c>
      <c r="F204" s="308" t="s">
        <v>52</v>
      </c>
      <c r="G204" s="308" t="s">
        <v>52</v>
      </c>
      <c r="H204" s="308" t="s">
        <v>52</v>
      </c>
      <c r="I204" s="308" t="s">
        <v>52</v>
      </c>
      <c r="J204" s="308">
        <v>1</v>
      </c>
      <c r="K204" s="308" t="s">
        <v>52</v>
      </c>
      <c r="L204" s="308" t="s">
        <v>52</v>
      </c>
      <c r="M204" s="308" t="s">
        <v>52</v>
      </c>
      <c r="N204" s="308" t="s">
        <v>52</v>
      </c>
      <c r="O204" s="308">
        <v>3</v>
      </c>
      <c r="P204" s="308" t="s">
        <v>52</v>
      </c>
      <c r="Q204" s="308">
        <v>6</v>
      </c>
      <c r="R204" s="308">
        <v>1</v>
      </c>
      <c r="S204" s="308" t="s">
        <v>52</v>
      </c>
      <c r="T204" s="308" t="s">
        <v>51</v>
      </c>
      <c r="U204" s="308" t="s">
        <v>52</v>
      </c>
      <c r="V204" s="308">
        <v>7</v>
      </c>
      <c r="W204" s="308">
        <v>2</v>
      </c>
      <c r="X204" s="308">
        <v>0</v>
      </c>
      <c r="Y204" s="308">
        <v>79</v>
      </c>
      <c r="Z204" s="308" t="s">
        <v>52</v>
      </c>
      <c r="AA204" s="308" t="s">
        <v>52</v>
      </c>
      <c r="AB204" s="308" t="s">
        <v>52</v>
      </c>
      <c r="AC204" s="308" t="s">
        <v>52</v>
      </c>
      <c r="AD204" s="308" t="s">
        <v>52</v>
      </c>
      <c r="AE204" s="308">
        <v>5</v>
      </c>
      <c r="AF204" s="308">
        <v>37.03968066944</v>
      </c>
      <c r="AG204" s="307">
        <v>225.25528112494</v>
      </c>
      <c r="AH204" s="307">
        <v>3597.466248778351</v>
      </c>
      <c r="AI204" s="308" t="s">
        <v>51</v>
      </c>
      <c r="AJ204" s="308" t="s">
        <v>52</v>
      </c>
      <c r="AK204" s="308" t="s">
        <v>51</v>
      </c>
      <c r="AL204" s="308" t="s">
        <v>52</v>
      </c>
      <c r="AM204" s="308" t="s">
        <v>52</v>
      </c>
      <c r="AN204" s="307">
        <v>3822.7215299032914</v>
      </c>
    </row>
    <row r="205" spans="1:40" ht="12.75">
      <c r="A205" s="296" t="s">
        <v>188</v>
      </c>
      <c r="B205" s="308">
        <v>2</v>
      </c>
      <c r="C205" s="308">
        <v>12</v>
      </c>
      <c r="D205" s="308">
        <v>56</v>
      </c>
      <c r="E205" s="308">
        <v>199.317691081854</v>
      </c>
      <c r="F205" s="308" t="s">
        <v>52</v>
      </c>
      <c r="G205" s="308" t="s">
        <v>52</v>
      </c>
      <c r="H205" s="308">
        <v>3</v>
      </c>
      <c r="I205" s="308">
        <v>2</v>
      </c>
      <c r="J205" s="308">
        <v>1584</v>
      </c>
      <c r="K205" s="308">
        <v>364</v>
      </c>
      <c r="L205" s="308">
        <v>3</v>
      </c>
      <c r="M205" s="308" t="s">
        <v>52</v>
      </c>
      <c r="N205" s="308" t="s">
        <v>52</v>
      </c>
      <c r="O205" s="308" t="s">
        <v>52</v>
      </c>
      <c r="P205" s="308">
        <v>130</v>
      </c>
      <c r="Q205" s="308" t="s">
        <v>52</v>
      </c>
      <c r="R205" s="308">
        <v>2</v>
      </c>
      <c r="S205" s="308">
        <v>6</v>
      </c>
      <c r="T205" s="308" t="s">
        <v>51</v>
      </c>
      <c r="U205" s="308">
        <v>6</v>
      </c>
      <c r="V205" s="308">
        <v>2</v>
      </c>
      <c r="W205" s="308">
        <v>4</v>
      </c>
      <c r="X205" s="308">
        <v>3</v>
      </c>
      <c r="Y205" s="308">
        <v>2</v>
      </c>
      <c r="Z205" s="308" t="s">
        <v>52</v>
      </c>
      <c r="AA205" s="308">
        <v>9</v>
      </c>
      <c r="AB205" s="308">
        <v>4</v>
      </c>
      <c r="AC205" s="308">
        <v>65</v>
      </c>
      <c r="AD205" s="308">
        <v>1</v>
      </c>
      <c r="AE205" s="308">
        <v>21</v>
      </c>
      <c r="AF205" s="308">
        <v>439.470805780653</v>
      </c>
      <c r="AG205" s="307">
        <v>2919.7884968625067</v>
      </c>
      <c r="AH205" s="307">
        <v>397.66767768678596</v>
      </c>
      <c r="AI205" s="308" t="s">
        <v>51</v>
      </c>
      <c r="AJ205" s="308" t="s">
        <v>52</v>
      </c>
      <c r="AK205" s="308" t="s">
        <v>51</v>
      </c>
      <c r="AL205" s="308">
        <v>6</v>
      </c>
      <c r="AM205" s="308" t="s">
        <v>52</v>
      </c>
      <c r="AN205" s="307">
        <v>3317.456174549293</v>
      </c>
    </row>
    <row r="206" spans="1:40" ht="12.75">
      <c r="A206" s="300" t="s">
        <v>254</v>
      </c>
      <c r="B206" s="308">
        <v>1</v>
      </c>
      <c r="C206" s="308" t="s">
        <v>52</v>
      </c>
      <c r="D206" s="308" t="s">
        <v>52</v>
      </c>
      <c r="E206" s="308" t="s">
        <v>52</v>
      </c>
      <c r="F206" s="308" t="s">
        <v>52</v>
      </c>
      <c r="G206" s="308" t="s">
        <v>52</v>
      </c>
      <c r="H206" s="308" t="s">
        <v>52</v>
      </c>
      <c r="I206" s="308" t="s">
        <v>52</v>
      </c>
      <c r="J206" s="308" t="s">
        <v>52</v>
      </c>
      <c r="K206" s="308" t="s">
        <v>52</v>
      </c>
      <c r="L206" s="308" t="s">
        <v>52</v>
      </c>
      <c r="M206" s="308" t="s">
        <v>52</v>
      </c>
      <c r="N206" s="308" t="s">
        <v>52</v>
      </c>
      <c r="O206" s="308" t="s">
        <v>52</v>
      </c>
      <c r="P206" s="308" t="s">
        <v>52</v>
      </c>
      <c r="Q206" s="308" t="s">
        <v>52</v>
      </c>
      <c r="R206" s="308" t="s">
        <v>52</v>
      </c>
      <c r="S206" s="308" t="s">
        <v>52</v>
      </c>
      <c r="T206" s="308" t="s">
        <v>51</v>
      </c>
      <c r="U206" s="308" t="s">
        <v>52</v>
      </c>
      <c r="V206" s="308" t="s">
        <v>52</v>
      </c>
      <c r="W206" s="308" t="s">
        <v>52</v>
      </c>
      <c r="X206" s="308">
        <v>0</v>
      </c>
      <c r="Y206" s="308" t="s">
        <v>52</v>
      </c>
      <c r="Z206" s="308" t="s">
        <v>52</v>
      </c>
      <c r="AA206" s="308" t="s">
        <v>52</v>
      </c>
      <c r="AB206" s="308" t="s">
        <v>52</v>
      </c>
      <c r="AC206" s="308" t="s">
        <v>52</v>
      </c>
      <c r="AD206" s="308" t="s">
        <v>52</v>
      </c>
      <c r="AE206" s="308">
        <v>1</v>
      </c>
      <c r="AF206" s="308" t="s">
        <v>52</v>
      </c>
      <c r="AG206" s="307">
        <v>2</v>
      </c>
      <c r="AH206" s="307">
        <v>105.70912951167728</v>
      </c>
      <c r="AI206" s="308" t="s">
        <v>51</v>
      </c>
      <c r="AJ206" s="308" t="s">
        <v>52</v>
      </c>
      <c r="AK206" s="308" t="s">
        <v>51</v>
      </c>
      <c r="AL206" s="308" t="s">
        <v>52</v>
      </c>
      <c r="AM206" s="308" t="s">
        <v>52</v>
      </c>
      <c r="AN206" s="307">
        <v>107.70912951167728</v>
      </c>
    </row>
    <row r="207" spans="1:40" ht="12.75">
      <c r="A207" s="296" t="s">
        <v>189</v>
      </c>
      <c r="B207" s="308">
        <v>58</v>
      </c>
      <c r="C207" s="308" t="s">
        <v>52</v>
      </c>
      <c r="D207" s="308" t="s">
        <v>52</v>
      </c>
      <c r="E207" s="308" t="s">
        <v>52</v>
      </c>
      <c r="F207" s="308" t="s">
        <v>52</v>
      </c>
      <c r="G207" s="308" t="s">
        <v>52</v>
      </c>
      <c r="H207" s="308">
        <v>1</v>
      </c>
      <c r="I207" s="308" t="s">
        <v>52</v>
      </c>
      <c r="J207" s="308">
        <v>3</v>
      </c>
      <c r="K207" s="308">
        <v>2</v>
      </c>
      <c r="L207" s="308" t="s">
        <v>52</v>
      </c>
      <c r="M207" s="308" t="s">
        <v>52</v>
      </c>
      <c r="N207" s="308" t="s">
        <v>52</v>
      </c>
      <c r="O207" s="308" t="s">
        <v>52</v>
      </c>
      <c r="P207" s="308" t="s">
        <v>52</v>
      </c>
      <c r="Q207" s="308">
        <v>27</v>
      </c>
      <c r="R207" s="308" t="s">
        <v>52</v>
      </c>
      <c r="S207" s="308" t="s">
        <v>52</v>
      </c>
      <c r="T207" s="308" t="s">
        <v>51</v>
      </c>
      <c r="U207" s="308" t="s">
        <v>52</v>
      </c>
      <c r="V207" s="308">
        <v>575.465612949762</v>
      </c>
      <c r="W207" s="308" t="s">
        <v>52</v>
      </c>
      <c r="X207" s="308">
        <v>0</v>
      </c>
      <c r="Y207" s="308" t="s">
        <v>52</v>
      </c>
      <c r="Z207" s="308" t="s">
        <v>52</v>
      </c>
      <c r="AA207" s="308" t="s">
        <v>52</v>
      </c>
      <c r="AB207" s="308" t="s">
        <v>52</v>
      </c>
      <c r="AC207" s="308">
        <v>1</v>
      </c>
      <c r="AD207" s="308" t="s">
        <v>52</v>
      </c>
      <c r="AE207" s="308">
        <v>4</v>
      </c>
      <c r="AF207" s="308">
        <v>201.215562555606</v>
      </c>
      <c r="AG207" s="307">
        <v>872.681175505368</v>
      </c>
      <c r="AH207" s="307">
        <v>1308.7796987160045</v>
      </c>
      <c r="AI207" s="308" t="s">
        <v>51</v>
      </c>
      <c r="AJ207" s="308" t="s">
        <v>52</v>
      </c>
      <c r="AK207" s="308" t="s">
        <v>51</v>
      </c>
      <c r="AL207" s="308" t="s">
        <v>52</v>
      </c>
      <c r="AM207" s="308" t="s">
        <v>52</v>
      </c>
      <c r="AN207" s="307">
        <v>2181.4608742213723</v>
      </c>
    </row>
    <row r="208" spans="1:40" ht="12.75">
      <c r="A208" s="296" t="s">
        <v>190</v>
      </c>
      <c r="B208" s="308">
        <v>23</v>
      </c>
      <c r="C208" s="308" t="s">
        <v>52</v>
      </c>
      <c r="D208" s="308" t="s">
        <v>52</v>
      </c>
      <c r="E208" s="308">
        <v>1327.54371611684</v>
      </c>
      <c r="F208" s="308">
        <v>1</v>
      </c>
      <c r="G208" s="308">
        <v>1</v>
      </c>
      <c r="H208" s="308">
        <v>2</v>
      </c>
      <c r="I208" s="308">
        <v>2</v>
      </c>
      <c r="J208" s="308">
        <v>42</v>
      </c>
      <c r="K208" s="308">
        <v>17</v>
      </c>
      <c r="L208" s="308" t="s">
        <v>52</v>
      </c>
      <c r="M208" s="308" t="s">
        <v>52</v>
      </c>
      <c r="N208" s="308" t="s">
        <v>52</v>
      </c>
      <c r="O208" s="308">
        <v>20</v>
      </c>
      <c r="P208" s="308">
        <v>5</v>
      </c>
      <c r="Q208" s="308">
        <v>1</v>
      </c>
      <c r="R208" s="308" t="s">
        <v>52</v>
      </c>
      <c r="S208" s="308" t="s">
        <v>52</v>
      </c>
      <c r="T208" s="308" t="s">
        <v>51</v>
      </c>
      <c r="U208" s="308">
        <v>4</v>
      </c>
      <c r="V208" s="308">
        <v>11</v>
      </c>
      <c r="W208" s="308">
        <v>3</v>
      </c>
      <c r="X208" s="308">
        <v>0</v>
      </c>
      <c r="Y208" s="308">
        <v>2</v>
      </c>
      <c r="Z208" s="308" t="s">
        <v>52</v>
      </c>
      <c r="AA208" s="308">
        <v>2</v>
      </c>
      <c r="AB208" s="308">
        <v>2</v>
      </c>
      <c r="AC208" s="308">
        <v>1</v>
      </c>
      <c r="AD208" s="308" t="s">
        <v>52</v>
      </c>
      <c r="AE208" s="308">
        <v>834</v>
      </c>
      <c r="AF208" s="308">
        <v>2642.83126938707</v>
      </c>
      <c r="AG208" s="307">
        <v>4943.37498550391</v>
      </c>
      <c r="AH208" s="307">
        <v>672.8469989552792</v>
      </c>
      <c r="AI208" s="308" t="s">
        <v>51</v>
      </c>
      <c r="AJ208" s="308" t="s">
        <v>52</v>
      </c>
      <c r="AK208" s="308" t="s">
        <v>51</v>
      </c>
      <c r="AL208" s="308" t="s">
        <v>52</v>
      </c>
      <c r="AM208" s="308" t="s">
        <v>52</v>
      </c>
      <c r="AN208" s="307">
        <v>5616.221984459189</v>
      </c>
    </row>
    <row r="209" spans="1:40" ht="12.75">
      <c r="A209" s="296" t="s">
        <v>44</v>
      </c>
      <c r="B209" s="308">
        <v>3</v>
      </c>
      <c r="C209" s="308">
        <v>44</v>
      </c>
      <c r="D209" s="308">
        <v>173</v>
      </c>
      <c r="E209" s="308">
        <v>1307.16592031994</v>
      </c>
      <c r="F209" s="308" t="s">
        <v>52</v>
      </c>
      <c r="G209" s="308">
        <v>2</v>
      </c>
      <c r="H209" s="308">
        <v>2</v>
      </c>
      <c r="I209" s="308">
        <v>7</v>
      </c>
      <c r="J209" s="308">
        <v>10812</v>
      </c>
      <c r="K209" s="308">
        <v>2710.51433740973</v>
      </c>
      <c r="L209" s="308">
        <v>10</v>
      </c>
      <c r="M209" s="308" t="s">
        <v>52</v>
      </c>
      <c r="N209" s="308" t="s">
        <v>52</v>
      </c>
      <c r="O209" s="308">
        <v>10</v>
      </c>
      <c r="P209" s="308">
        <v>611</v>
      </c>
      <c r="Q209" s="308">
        <v>41</v>
      </c>
      <c r="R209" s="308">
        <v>7</v>
      </c>
      <c r="S209" s="308">
        <v>7</v>
      </c>
      <c r="T209" s="308" t="s">
        <v>51</v>
      </c>
      <c r="U209" s="308">
        <v>16</v>
      </c>
      <c r="V209" s="308" t="s">
        <v>52</v>
      </c>
      <c r="W209" s="308">
        <v>8</v>
      </c>
      <c r="X209" s="308">
        <v>58</v>
      </c>
      <c r="Y209" s="308">
        <v>1</v>
      </c>
      <c r="Z209" s="308" t="s">
        <v>52</v>
      </c>
      <c r="AA209" s="308">
        <v>69</v>
      </c>
      <c r="AB209" s="308">
        <v>10</v>
      </c>
      <c r="AC209" s="308">
        <v>329</v>
      </c>
      <c r="AD209" s="308">
        <v>9</v>
      </c>
      <c r="AE209" s="308">
        <v>95</v>
      </c>
      <c r="AF209" s="308">
        <v>402.431125111213</v>
      </c>
      <c r="AG209" s="307">
        <v>16744.11138284088</v>
      </c>
      <c r="AH209" s="307">
        <v>3006.837461665487</v>
      </c>
      <c r="AI209" s="308" t="s">
        <v>51</v>
      </c>
      <c r="AJ209" s="308" t="s">
        <v>52</v>
      </c>
      <c r="AK209" s="308" t="s">
        <v>51</v>
      </c>
      <c r="AL209" s="308">
        <v>253</v>
      </c>
      <c r="AM209" s="308">
        <v>1</v>
      </c>
      <c r="AN209" s="307">
        <v>19750.94884450637</v>
      </c>
    </row>
    <row r="210" spans="1:40" ht="12.75">
      <c r="A210" s="296" t="s">
        <v>191</v>
      </c>
      <c r="B210" s="308" t="s">
        <v>52</v>
      </c>
      <c r="C210" s="308">
        <v>7</v>
      </c>
      <c r="D210" s="308">
        <v>1</v>
      </c>
      <c r="E210" s="308">
        <v>24.067625350118</v>
      </c>
      <c r="F210" s="308" t="s">
        <v>52</v>
      </c>
      <c r="G210" s="308">
        <v>6</v>
      </c>
      <c r="H210" s="308">
        <v>1</v>
      </c>
      <c r="I210" s="308" t="s">
        <v>52</v>
      </c>
      <c r="J210" s="308">
        <v>11</v>
      </c>
      <c r="K210" s="308">
        <v>78</v>
      </c>
      <c r="L210" s="308" t="s">
        <v>52</v>
      </c>
      <c r="M210" s="308" t="s">
        <v>52</v>
      </c>
      <c r="N210" s="308" t="s">
        <v>52</v>
      </c>
      <c r="O210" s="308">
        <v>1</v>
      </c>
      <c r="P210" s="308">
        <v>1</v>
      </c>
      <c r="Q210" s="308">
        <v>5</v>
      </c>
      <c r="R210" s="308">
        <v>4</v>
      </c>
      <c r="S210" s="308" t="s">
        <v>52</v>
      </c>
      <c r="T210" s="308" t="s">
        <v>51</v>
      </c>
      <c r="U210" s="308">
        <v>5</v>
      </c>
      <c r="V210" s="308">
        <v>1</v>
      </c>
      <c r="W210" s="308">
        <v>1</v>
      </c>
      <c r="X210" s="308">
        <v>20</v>
      </c>
      <c r="Y210" s="308" t="s">
        <v>52</v>
      </c>
      <c r="Z210" s="308">
        <v>1</v>
      </c>
      <c r="AA210" s="308">
        <v>1</v>
      </c>
      <c r="AB210" s="308">
        <v>3</v>
      </c>
      <c r="AC210" s="308">
        <v>3</v>
      </c>
      <c r="AD210" s="308">
        <v>1535</v>
      </c>
      <c r="AE210" s="308">
        <v>46</v>
      </c>
      <c r="AF210" s="308">
        <v>166.178026787217</v>
      </c>
      <c r="AG210" s="307">
        <v>1921.2456521373351</v>
      </c>
      <c r="AH210" s="307">
        <v>6332.480234556668</v>
      </c>
      <c r="AI210" s="308" t="s">
        <v>51</v>
      </c>
      <c r="AJ210" s="308" t="s">
        <v>52</v>
      </c>
      <c r="AK210" s="308" t="s">
        <v>51</v>
      </c>
      <c r="AL210" s="308">
        <v>2267</v>
      </c>
      <c r="AM210" s="308" t="s">
        <v>52</v>
      </c>
      <c r="AN210" s="307">
        <v>8253.725886694003</v>
      </c>
    </row>
    <row r="211" spans="1:40" ht="12.75">
      <c r="A211" s="296" t="s">
        <v>192</v>
      </c>
      <c r="B211" s="308">
        <v>2</v>
      </c>
      <c r="C211" s="308" t="s">
        <v>52</v>
      </c>
      <c r="D211" s="308" t="s">
        <v>52</v>
      </c>
      <c r="E211" s="308">
        <v>9.85532508497912</v>
      </c>
      <c r="F211" s="308" t="s">
        <v>52</v>
      </c>
      <c r="G211" s="308" t="s">
        <v>52</v>
      </c>
      <c r="H211" s="308" t="s">
        <v>52</v>
      </c>
      <c r="I211" s="308" t="s">
        <v>52</v>
      </c>
      <c r="J211" s="308" t="s">
        <v>52</v>
      </c>
      <c r="K211" s="308" t="s">
        <v>52</v>
      </c>
      <c r="L211" s="308" t="s">
        <v>52</v>
      </c>
      <c r="M211" s="308" t="s">
        <v>52</v>
      </c>
      <c r="N211" s="308" t="s">
        <v>52</v>
      </c>
      <c r="O211" s="308" t="s">
        <v>52</v>
      </c>
      <c r="P211" s="308" t="s">
        <v>52</v>
      </c>
      <c r="Q211" s="308" t="s">
        <v>52</v>
      </c>
      <c r="R211" s="308" t="s">
        <v>52</v>
      </c>
      <c r="S211" s="308" t="s">
        <v>52</v>
      </c>
      <c r="T211" s="308" t="s">
        <v>51</v>
      </c>
      <c r="U211" s="308" t="s">
        <v>52</v>
      </c>
      <c r="V211" s="308" t="s">
        <v>52</v>
      </c>
      <c r="W211" s="308" t="s">
        <v>52</v>
      </c>
      <c r="X211" s="308">
        <v>0</v>
      </c>
      <c r="Y211" s="308" t="s">
        <v>52</v>
      </c>
      <c r="Z211" s="308" t="s">
        <v>52</v>
      </c>
      <c r="AA211" s="308" t="s">
        <v>52</v>
      </c>
      <c r="AB211" s="308" t="s">
        <v>52</v>
      </c>
      <c r="AC211" s="308" t="s">
        <v>52</v>
      </c>
      <c r="AD211" s="308" t="s">
        <v>52</v>
      </c>
      <c r="AE211" s="308">
        <v>54</v>
      </c>
      <c r="AF211" s="308">
        <v>169.181244138793</v>
      </c>
      <c r="AG211" s="307">
        <v>235.03656922377212</v>
      </c>
      <c r="AH211" s="307">
        <v>31.88053112256934</v>
      </c>
      <c r="AI211" s="308" t="s">
        <v>51</v>
      </c>
      <c r="AJ211" s="308" t="s">
        <v>52</v>
      </c>
      <c r="AK211" s="308" t="s">
        <v>51</v>
      </c>
      <c r="AL211" s="308" t="s">
        <v>52</v>
      </c>
      <c r="AM211" s="308" t="s">
        <v>52</v>
      </c>
      <c r="AN211" s="307">
        <v>266.91710034634144</v>
      </c>
    </row>
    <row r="212" spans="1:40" ht="12.75">
      <c r="A212" s="296" t="s">
        <v>203</v>
      </c>
      <c r="B212" s="308">
        <v>17</v>
      </c>
      <c r="C212" s="308" t="s">
        <v>52</v>
      </c>
      <c r="D212" s="308" t="s">
        <v>52</v>
      </c>
      <c r="E212" s="308" t="s">
        <v>52</v>
      </c>
      <c r="F212" s="308" t="s">
        <v>52</v>
      </c>
      <c r="G212" s="308" t="s">
        <v>52</v>
      </c>
      <c r="H212" s="308" t="s">
        <v>52</v>
      </c>
      <c r="I212" s="308" t="s">
        <v>52</v>
      </c>
      <c r="J212" s="308" t="s">
        <v>52</v>
      </c>
      <c r="K212" s="308" t="s">
        <v>52</v>
      </c>
      <c r="L212" s="308" t="s">
        <v>52</v>
      </c>
      <c r="M212" s="308" t="s">
        <v>52</v>
      </c>
      <c r="N212" s="308" t="s">
        <v>52</v>
      </c>
      <c r="O212" s="308" t="s">
        <v>52</v>
      </c>
      <c r="P212" s="308">
        <v>3</v>
      </c>
      <c r="Q212" s="308" t="s">
        <v>52</v>
      </c>
      <c r="R212" s="308" t="s">
        <v>52</v>
      </c>
      <c r="S212" s="308" t="s">
        <v>52</v>
      </c>
      <c r="T212" s="308" t="s">
        <v>51</v>
      </c>
      <c r="U212" s="308" t="s">
        <v>52</v>
      </c>
      <c r="V212" s="308">
        <v>37.4324832956745</v>
      </c>
      <c r="W212" s="308" t="s">
        <v>52</v>
      </c>
      <c r="X212" s="308">
        <v>0</v>
      </c>
      <c r="Y212" s="308" t="s">
        <v>52</v>
      </c>
      <c r="Z212" s="308" t="s">
        <v>52</v>
      </c>
      <c r="AA212" s="308" t="s">
        <v>52</v>
      </c>
      <c r="AB212" s="308" t="s">
        <v>52</v>
      </c>
      <c r="AC212" s="308" t="s">
        <v>52</v>
      </c>
      <c r="AD212" s="308" t="s">
        <v>52</v>
      </c>
      <c r="AE212" s="308" t="s">
        <v>52</v>
      </c>
      <c r="AF212" s="308">
        <v>5.00536225262702</v>
      </c>
      <c r="AG212" s="307">
        <v>62.437845548301524</v>
      </c>
      <c r="AH212" s="307">
        <v>583.9170963502173</v>
      </c>
      <c r="AI212" s="308" t="s">
        <v>51</v>
      </c>
      <c r="AJ212" s="308" t="s">
        <v>52</v>
      </c>
      <c r="AK212" s="308" t="s">
        <v>51</v>
      </c>
      <c r="AL212" s="308" t="s">
        <v>52</v>
      </c>
      <c r="AM212" s="308" t="s">
        <v>52</v>
      </c>
      <c r="AN212" s="307">
        <v>646.3549418985189</v>
      </c>
    </row>
    <row r="213" spans="1:40" ht="12.75">
      <c r="A213" s="296" t="s">
        <v>193</v>
      </c>
      <c r="B213" s="308">
        <v>99</v>
      </c>
      <c r="C213" s="308">
        <v>26</v>
      </c>
      <c r="D213" s="308">
        <v>51</v>
      </c>
      <c r="E213" s="308">
        <v>241.576862842347</v>
      </c>
      <c r="F213" s="308" t="s">
        <v>52</v>
      </c>
      <c r="G213" s="308">
        <v>8</v>
      </c>
      <c r="H213" s="308">
        <v>37</v>
      </c>
      <c r="I213" s="308">
        <v>44</v>
      </c>
      <c r="J213" s="308">
        <v>26</v>
      </c>
      <c r="K213" s="308">
        <v>116</v>
      </c>
      <c r="L213" s="308">
        <v>22</v>
      </c>
      <c r="M213" s="308">
        <v>4</v>
      </c>
      <c r="N213" s="308" t="s">
        <v>52</v>
      </c>
      <c r="O213" s="308">
        <v>25</v>
      </c>
      <c r="P213" s="308">
        <v>41</v>
      </c>
      <c r="Q213" s="308">
        <v>34</v>
      </c>
      <c r="R213" s="308">
        <v>9</v>
      </c>
      <c r="S213" s="308" t="s">
        <v>52</v>
      </c>
      <c r="T213" s="308" t="s">
        <v>51</v>
      </c>
      <c r="U213" s="308">
        <v>42</v>
      </c>
      <c r="V213" s="308">
        <v>1</v>
      </c>
      <c r="W213" s="308">
        <v>111</v>
      </c>
      <c r="X213" s="308">
        <v>3</v>
      </c>
      <c r="Y213" s="308">
        <v>1</v>
      </c>
      <c r="Z213" s="308" t="s">
        <v>52</v>
      </c>
      <c r="AA213" s="308">
        <v>1</v>
      </c>
      <c r="AB213" s="308">
        <v>47</v>
      </c>
      <c r="AC213" s="308">
        <v>13</v>
      </c>
      <c r="AD213" s="308">
        <v>2</v>
      </c>
      <c r="AE213" s="308">
        <v>921</v>
      </c>
      <c r="AF213" s="308">
        <v>769.824714454036</v>
      </c>
      <c r="AG213" s="307">
        <v>2695.401577296383</v>
      </c>
      <c r="AH213" s="307">
        <v>412.7689819027399</v>
      </c>
      <c r="AI213" s="308" t="s">
        <v>51</v>
      </c>
      <c r="AJ213" s="308" t="s">
        <v>52</v>
      </c>
      <c r="AK213" s="308" t="s">
        <v>51</v>
      </c>
      <c r="AL213" s="308">
        <v>45</v>
      </c>
      <c r="AM213" s="308" t="s">
        <v>52</v>
      </c>
      <c r="AN213" s="307">
        <v>3108.170559199123</v>
      </c>
    </row>
    <row r="214" spans="1:40" ht="12.75">
      <c r="A214" s="296" t="s">
        <v>194</v>
      </c>
      <c r="B214" s="308">
        <v>42</v>
      </c>
      <c r="C214" s="308">
        <v>707</v>
      </c>
      <c r="D214" s="308">
        <v>184</v>
      </c>
      <c r="E214" s="308">
        <v>1211.64259611564</v>
      </c>
      <c r="F214" s="308">
        <v>4</v>
      </c>
      <c r="G214" s="308">
        <v>907</v>
      </c>
      <c r="H214" s="308">
        <v>225</v>
      </c>
      <c r="I214" s="308">
        <v>115</v>
      </c>
      <c r="J214" s="308">
        <v>1307</v>
      </c>
      <c r="K214" s="308">
        <v>8787.15429476099</v>
      </c>
      <c r="L214" s="308">
        <v>252</v>
      </c>
      <c r="M214" s="308">
        <v>1372</v>
      </c>
      <c r="N214" s="308">
        <v>6</v>
      </c>
      <c r="O214" s="308">
        <v>14</v>
      </c>
      <c r="P214" s="308">
        <v>737</v>
      </c>
      <c r="Q214" s="308">
        <v>68</v>
      </c>
      <c r="R214" s="308">
        <v>24</v>
      </c>
      <c r="S214" s="308">
        <v>1</v>
      </c>
      <c r="T214" s="308" t="s">
        <v>51</v>
      </c>
      <c r="U214" s="308">
        <v>220</v>
      </c>
      <c r="V214" s="308">
        <v>54.6695162614321</v>
      </c>
      <c r="W214" s="308">
        <v>203</v>
      </c>
      <c r="X214" s="308">
        <v>2877</v>
      </c>
      <c r="Y214" s="308">
        <v>127</v>
      </c>
      <c r="Z214" s="308">
        <v>105</v>
      </c>
      <c r="AA214" s="308">
        <v>606</v>
      </c>
      <c r="AB214" s="308">
        <v>241</v>
      </c>
      <c r="AC214" s="308">
        <v>268</v>
      </c>
      <c r="AD214" s="308">
        <v>183</v>
      </c>
      <c r="AE214" s="308">
        <v>495</v>
      </c>
      <c r="AF214" s="308">
        <v>1715.83818020054</v>
      </c>
      <c r="AG214" s="307">
        <v>23059.3045873386</v>
      </c>
      <c r="AH214" s="307">
        <v>14988.883395679572</v>
      </c>
      <c r="AI214" s="308" t="s">
        <v>51</v>
      </c>
      <c r="AJ214" s="308">
        <v>102</v>
      </c>
      <c r="AK214" s="308" t="s">
        <v>51</v>
      </c>
      <c r="AL214" s="308">
        <v>12101</v>
      </c>
      <c r="AM214" s="308">
        <v>25</v>
      </c>
      <c r="AN214" s="307">
        <v>38048.18798301817</v>
      </c>
    </row>
    <row r="215" spans="1:40" ht="12.75">
      <c r="A215" s="296" t="s">
        <v>195</v>
      </c>
      <c r="B215" s="308">
        <v>1184</v>
      </c>
      <c r="C215" s="308">
        <v>3</v>
      </c>
      <c r="D215" s="308">
        <v>2</v>
      </c>
      <c r="E215" s="308">
        <v>294.280754461312</v>
      </c>
      <c r="F215" s="308" t="s">
        <v>52</v>
      </c>
      <c r="G215" s="308">
        <v>2</v>
      </c>
      <c r="H215" s="308" t="s">
        <v>52</v>
      </c>
      <c r="I215" s="308" t="s">
        <v>52</v>
      </c>
      <c r="J215" s="308">
        <v>166</v>
      </c>
      <c r="K215" s="308">
        <v>44</v>
      </c>
      <c r="L215" s="308" t="s">
        <v>52</v>
      </c>
      <c r="M215" s="308">
        <v>3</v>
      </c>
      <c r="N215" s="308" t="s">
        <v>52</v>
      </c>
      <c r="O215" s="308">
        <v>88</v>
      </c>
      <c r="P215" s="308">
        <v>14</v>
      </c>
      <c r="Q215" s="308">
        <v>8</v>
      </c>
      <c r="R215" s="308">
        <v>2</v>
      </c>
      <c r="S215" s="308" t="s">
        <v>52</v>
      </c>
      <c r="T215" s="308" t="s">
        <v>51</v>
      </c>
      <c r="U215" s="308" t="s">
        <v>52</v>
      </c>
      <c r="V215" s="308">
        <v>34.5495251017639</v>
      </c>
      <c r="W215" s="308" t="s">
        <v>52</v>
      </c>
      <c r="X215" s="308">
        <v>3</v>
      </c>
      <c r="Y215" s="308" t="s">
        <v>52</v>
      </c>
      <c r="Z215" s="308">
        <v>6</v>
      </c>
      <c r="AA215" s="308">
        <v>14</v>
      </c>
      <c r="AB215" s="308">
        <v>2</v>
      </c>
      <c r="AC215" s="308">
        <v>1</v>
      </c>
      <c r="AD215" s="308">
        <v>1</v>
      </c>
      <c r="AE215" s="308">
        <v>2309</v>
      </c>
      <c r="AF215" s="308">
        <v>984.054218866473</v>
      </c>
      <c r="AG215" s="307">
        <v>5164.884498429549</v>
      </c>
      <c r="AH215" s="307">
        <v>2407.819061099316</v>
      </c>
      <c r="AI215" s="308" t="s">
        <v>51</v>
      </c>
      <c r="AJ215" s="308" t="s">
        <v>52</v>
      </c>
      <c r="AK215" s="308" t="s">
        <v>51</v>
      </c>
      <c r="AL215" s="308" t="s">
        <v>52</v>
      </c>
      <c r="AM215" s="308" t="s">
        <v>52</v>
      </c>
      <c r="AN215" s="307">
        <v>7572.703559528865</v>
      </c>
    </row>
    <row r="216" spans="1:40" s="193" customFormat="1" ht="12.75">
      <c r="A216" s="296" t="s">
        <v>196</v>
      </c>
      <c r="B216" s="308">
        <v>155</v>
      </c>
      <c r="C216" s="308">
        <v>16</v>
      </c>
      <c r="D216" s="308">
        <v>54</v>
      </c>
      <c r="E216" s="308">
        <v>362.632240143617</v>
      </c>
      <c r="F216" s="308">
        <v>1</v>
      </c>
      <c r="G216" s="308">
        <v>6</v>
      </c>
      <c r="H216" s="308">
        <v>31</v>
      </c>
      <c r="I216" s="308">
        <v>130</v>
      </c>
      <c r="J216" s="308">
        <v>19</v>
      </c>
      <c r="K216" s="308">
        <v>109</v>
      </c>
      <c r="L216" s="308">
        <v>7</v>
      </c>
      <c r="M216" s="308">
        <v>1</v>
      </c>
      <c r="N216" s="308" t="s">
        <v>52</v>
      </c>
      <c r="O216" s="308">
        <v>17</v>
      </c>
      <c r="P216" s="308">
        <v>33</v>
      </c>
      <c r="Q216" s="308">
        <v>50</v>
      </c>
      <c r="R216" s="308">
        <v>30</v>
      </c>
      <c r="S216" s="308" t="s">
        <v>52</v>
      </c>
      <c r="T216" s="308" t="s">
        <v>51</v>
      </c>
      <c r="U216" s="308">
        <v>52</v>
      </c>
      <c r="V216" s="308">
        <v>14.880349498751</v>
      </c>
      <c r="W216" s="308">
        <v>125</v>
      </c>
      <c r="X216" s="308">
        <v>22</v>
      </c>
      <c r="Y216" s="308">
        <v>2</v>
      </c>
      <c r="Z216" s="308" t="s">
        <v>52</v>
      </c>
      <c r="AA216" s="308">
        <v>1</v>
      </c>
      <c r="AB216" s="308">
        <v>29</v>
      </c>
      <c r="AC216" s="308">
        <v>13</v>
      </c>
      <c r="AD216" s="308">
        <v>91</v>
      </c>
      <c r="AE216" s="308">
        <v>989</v>
      </c>
      <c r="AF216" s="308">
        <v>1193.27836102628</v>
      </c>
      <c r="AG216" s="307">
        <v>3553.790950668648</v>
      </c>
      <c r="AH216" s="307">
        <v>1406.0992147743739</v>
      </c>
      <c r="AI216" s="308" t="s">
        <v>51</v>
      </c>
      <c r="AJ216" s="308">
        <v>1</v>
      </c>
      <c r="AK216" s="308" t="s">
        <v>51</v>
      </c>
      <c r="AL216" s="308">
        <v>280</v>
      </c>
      <c r="AM216" s="308" t="s">
        <v>52</v>
      </c>
      <c r="AN216" s="307">
        <v>4959.890165443022</v>
      </c>
    </row>
    <row r="217" spans="1:40" ht="12.75">
      <c r="A217" s="296" t="s">
        <v>48</v>
      </c>
      <c r="B217" s="308">
        <v>7</v>
      </c>
      <c r="C217" s="308">
        <v>4</v>
      </c>
      <c r="D217" s="308">
        <v>9</v>
      </c>
      <c r="E217" s="308">
        <v>87.9272033380553</v>
      </c>
      <c r="F217" s="308">
        <v>89</v>
      </c>
      <c r="G217" s="308">
        <v>3</v>
      </c>
      <c r="H217" s="308">
        <v>1</v>
      </c>
      <c r="I217" s="308">
        <v>1</v>
      </c>
      <c r="J217" s="308">
        <v>140</v>
      </c>
      <c r="K217" s="308">
        <v>35</v>
      </c>
      <c r="L217" s="308">
        <v>2</v>
      </c>
      <c r="M217" s="308">
        <v>1</v>
      </c>
      <c r="N217" s="308" t="s">
        <v>52</v>
      </c>
      <c r="O217" s="308">
        <v>1</v>
      </c>
      <c r="P217" s="308">
        <v>27</v>
      </c>
      <c r="Q217" s="308">
        <v>7</v>
      </c>
      <c r="R217" s="308" t="s">
        <v>52</v>
      </c>
      <c r="S217" s="308" t="s">
        <v>52</v>
      </c>
      <c r="T217" s="308" t="s">
        <v>51</v>
      </c>
      <c r="U217" s="308">
        <v>5</v>
      </c>
      <c r="V217" s="308">
        <v>11.1045043431539</v>
      </c>
      <c r="W217" s="308">
        <v>3</v>
      </c>
      <c r="X217" s="308">
        <v>1</v>
      </c>
      <c r="Y217" s="308">
        <v>9</v>
      </c>
      <c r="Z217" s="308" t="s">
        <v>52</v>
      </c>
      <c r="AA217" s="308">
        <v>660</v>
      </c>
      <c r="AB217" s="308">
        <v>11</v>
      </c>
      <c r="AC217" s="308">
        <v>27</v>
      </c>
      <c r="AD217" s="308" t="s">
        <v>52</v>
      </c>
      <c r="AE217" s="308">
        <v>45</v>
      </c>
      <c r="AF217" s="308">
        <v>458.491182340635</v>
      </c>
      <c r="AG217" s="307">
        <v>1645.5228900218442</v>
      </c>
      <c r="AH217" s="307">
        <v>1620.8733191790516</v>
      </c>
      <c r="AI217" s="308" t="s">
        <v>51</v>
      </c>
      <c r="AJ217" s="308" t="s">
        <v>52</v>
      </c>
      <c r="AK217" s="308" t="s">
        <v>51</v>
      </c>
      <c r="AL217" s="308">
        <v>1</v>
      </c>
      <c r="AM217" s="308" t="s">
        <v>52</v>
      </c>
      <c r="AN217" s="307">
        <v>3266.396209200896</v>
      </c>
    </row>
    <row r="218" spans="1:40" ht="12.75">
      <c r="A218" s="296" t="s">
        <v>197</v>
      </c>
      <c r="B218" s="308">
        <v>37</v>
      </c>
      <c r="C218" s="308">
        <v>42</v>
      </c>
      <c r="D218" s="308">
        <v>87</v>
      </c>
      <c r="E218" s="308">
        <v>67.421776696215</v>
      </c>
      <c r="F218" s="308" t="s">
        <v>52</v>
      </c>
      <c r="G218" s="308">
        <v>147</v>
      </c>
      <c r="H218" s="308">
        <v>70</v>
      </c>
      <c r="I218" s="308">
        <v>15</v>
      </c>
      <c r="J218" s="308">
        <v>126</v>
      </c>
      <c r="K218" s="308">
        <v>853</v>
      </c>
      <c r="L218" s="308">
        <v>26</v>
      </c>
      <c r="M218" s="308">
        <v>5</v>
      </c>
      <c r="N218" s="308" t="s">
        <v>52</v>
      </c>
      <c r="O218" s="308" t="s">
        <v>52</v>
      </c>
      <c r="P218" s="308">
        <v>45</v>
      </c>
      <c r="Q218" s="308">
        <v>160</v>
      </c>
      <c r="R218" s="308">
        <v>294</v>
      </c>
      <c r="S218" s="308">
        <v>1</v>
      </c>
      <c r="T218" s="308" t="s">
        <v>51</v>
      </c>
      <c r="U218" s="308">
        <v>17</v>
      </c>
      <c r="V218" s="308">
        <v>7</v>
      </c>
      <c r="W218" s="308">
        <v>7</v>
      </c>
      <c r="X218" s="308">
        <v>56</v>
      </c>
      <c r="Y218" s="308" t="s">
        <v>52</v>
      </c>
      <c r="Z218" s="308">
        <v>6</v>
      </c>
      <c r="AA218" s="308">
        <v>8</v>
      </c>
      <c r="AB218" s="308">
        <v>61</v>
      </c>
      <c r="AC218" s="308">
        <v>31</v>
      </c>
      <c r="AD218" s="308">
        <v>99</v>
      </c>
      <c r="AE218" s="308">
        <v>131</v>
      </c>
      <c r="AF218" s="308">
        <v>539.578050833193</v>
      </c>
      <c r="AG218" s="307">
        <v>2937.9998275294083</v>
      </c>
      <c r="AH218" s="307">
        <v>44486.76429750952</v>
      </c>
      <c r="AI218" s="308" t="s">
        <v>51</v>
      </c>
      <c r="AJ218" s="308">
        <v>5</v>
      </c>
      <c r="AK218" s="308" t="s">
        <v>51</v>
      </c>
      <c r="AL218" s="308">
        <v>7519</v>
      </c>
      <c r="AM218" s="308">
        <v>1</v>
      </c>
      <c r="AN218" s="307">
        <v>47424.76412503893</v>
      </c>
    </row>
    <row r="219" spans="1:40" ht="12.75">
      <c r="A219" s="296" t="s">
        <v>204</v>
      </c>
      <c r="B219" s="308">
        <v>56</v>
      </c>
      <c r="C219" s="308" t="s">
        <v>52</v>
      </c>
      <c r="D219" s="308" t="s">
        <v>52</v>
      </c>
      <c r="E219" s="308">
        <v>3.2156004555</v>
      </c>
      <c r="F219" s="308" t="s">
        <v>52</v>
      </c>
      <c r="G219" s="308" t="s">
        <v>52</v>
      </c>
      <c r="H219" s="308" t="s">
        <v>52</v>
      </c>
      <c r="I219" s="308" t="s">
        <v>52</v>
      </c>
      <c r="J219" s="308">
        <v>8</v>
      </c>
      <c r="K219" s="308" t="s">
        <v>52</v>
      </c>
      <c r="L219" s="308" t="s">
        <v>52</v>
      </c>
      <c r="M219" s="308" t="s">
        <v>52</v>
      </c>
      <c r="N219" s="308" t="s">
        <v>52</v>
      </c>
      <c r="O219" s="308" t="s">
        <v>52</v>
      </c>
      <c r="P219" s="308">
        <v>1</v>
      </c>
      <c r="Q219" s="308">
        <v>1</v>
      </c>
      <c r="R219" s="308" t="s">
        <v>52</v>
      </c>
      <c r="S219" s="308" t="s">
        <v>52</v>
      </c>
      <c r="T219" s="308" t="s">
        <v>51</v>
      </c>
      <c r="U219" s="308" t="s">
        <v>52</v>
      </c>
      <c r="V219" s="308">
        <v>44</v>
      </c>
      <c r="W219" s="308">
        <v>2</v>
      </c>
      <c r="X219" s="308">
        <v>0</v>
      </c>
      <c r="Y219" s="308" t="s">
        <v>52</v>
      </c>
      <c r="Z219" s="308" t="s">
        <v>52</v>
      </c>
      <c r="AA219" s="308" t="s">
        <v>52</v>
      </c>
      <c r="AB219" s="308" t="s">
        <v>52</v>
      </c>
      <c r="AC219" s="308" t="s">
        <v>52</v>
      </c>
      <c r="AD219" s="308" t="s">
        <v>52</v>
      </c>
      <c r="AE219" s="308">
        <v>1</v>
      </c>
      <c r="AF219" s="308">
        <v>5.00536225262702</v>
      </c>
      <c r="AG219" s="307">
        <v>121.22096270812703</v>
      </c>
      <c r="AH219" s="307">
        <v>2696.421763893102</v>
      </c>
      <c r="AI219" s="308" t="s">
        <v>51</v>
      </c>
      <c r="AJ219" s="308" t="s">
        <v>52</v>
      </c>
      <c r="AK219" s="308" t="s">
        <v>51</v>
      </c>
      <c r="AL219" s="308" t="s">
        <v>52</v>
      </c>
      <c r="AM219" s="308" t="s">
        <v>52</v>
      </c>
      <c r="AN219" s="307">
        <v>2817.642726601229</v>
      </c>
    </row>
    <row r="220" spans="1:40" ht="12.75">
      <c r="A220" s="296" t="s">
        <v>198</v>
      </c>
      <c r="B220" s="308">
        <v>95</v>
      </c>
      <c r="C220" s="308">
        <v>20</v>
      </c>
      <c r="D220" s="308">
        <v>29</v>
      </c>
      <c r="E220" s="308">
        <v>471.683364541929</v>
      </c>
      <c r="F220" s="308">
        <v>105</v>
      </c>
      <c r="G220" s="308">
        <v>9</v>
      </c>
      <c r="H220" s="308">
        <v>19</v>
      </c>
      <c r="I220" s="308">
        <v>9</v>
      </c>
      <c r="J220" s="308">
        <v>492</v>
      </c>
      <c r="K220" s="308">
        <v>350</v>
      </c>
      <c r="L220" s="308">
        <v>5</v>
      </c>
      <c r="M220" s="308">
        <v>6</v>
      </c>
      <c r="N220" s="308">
        <v>3</v>
      </c>
      <c r="O220" s="308">
        <v>2</v>
      </c>
      <c r="P220" s="308">
        <v>288</v>
      </c>
      <c r="Q220" s="308">
        <v>35</v>
      </c>
      <c r="R220" s="308">
        <v>3</v>
      </c>
      <c r="S220" s="308" t="s">
        <v>52</v>
      </c>
      <c r="T220" s="308" t="s">
        <v>51</v>
      </c>
      <c r="U220" s="308">
        <v>23</v>
      </c>
      <c r="V220" s="308">
        <v>4</v>
      </c>
      <c r="W220" s="308">
        <v>18</v>
      </c>
      <c r="X220" s="308">
        <v>2</v>
      </c>
      <c r="Y220" s="308">
        <v>525</v>
      </c>
      <c r="Z220" s="308">
        <v>1</v>
      </c>
      <c r="AA220" s="308">
        <v>2792</v>
      </c>
      <c r="AB220" s="308">
        <v>18</v>
      </c>
      <c r="AC220" s="308">
        <v>50</v>
      </c>
      <c r="AD220" s="308" t="s">
        <v>52</v>
      </c>
      <c r="AE220" s="308">
        <v>310</v>
      </c>
      <c r="AF220" s="308">
        <v>4450.76811503595</v>
      </c>
      <c r="AG220" s="307">
        <v>10135.45147957788</v>
      </c>
      <c r="AH220" s="307">
        <v>6629.472550803762</v>
      </c>
      <c r="AI220" s="308" t="s">
        <v>51</v>
      </c>
      <c r="AJ220" s="308" t="s">
        <v>52</v>
      </c>
      <c r="AK220" s="308" t="s">
        <v>51</v>
      </c>
      <c r="AL220" s="308">
        <v>35</v>
      </c>
      <c r="AM220" s="308" t="s">
        <v>52</v>
      </c>
      <c r="AN220" s="307">
        <v>16764.92403038164</v>
      </c>
    </row>
    <row r="221" spans="1:40" ht="12.75">
      <c r="A221" s="296" t="s">
        <v>199</v>
      </c>
      <c r="B221" s="308">
        <v>5446</v>
      </c>
      <c r="C221" s="308">
        <v>75</v>
      </c>
      <c r="D221" s="308">
        <v>244</v>
      </c>
      <c r="E221" s="308">
        <v>1133.49791935513</v>
      </c>
      <c r="F221" s="308" t="s">
        <v>52</v>
      </c>
      <c r="G221" s="308">
        <v>627</v>
      </c>
      <c r="H221" s="308">
        <v>79</v>
      </c>
      <c r="I221" s="308">
        <v>187</v>
      </c>
      <c r="J221" s="308">
        <v>5133</v>
      </c>
      <c r="K221" s="308">
        <v>3593.33773283146</v>
      </c>
      <c r="L221" s="308" t="s">
        <v>52</v>
      </c>
      <c r="M221" s="308">
        <v>208</v>
      </c>
      <c r="N221" s="308">
        <v>1</v>
      </c>
      <c r="O221" s="308">
        <v>14</v>
      </c>
      <c r="P221" s="308">
        <v>126</v>
      </c>
      <c r="Q221" s="308">
        <v>2541</v>
      </c>
      <c r="R221" s="308">
        <v>1439</v>
      </c>
      <c r="S221" s="308">
        <v>1</v>
      </c>
      <c r="T221" s="308" t="s">
        <v>51</v>
      </c>
      <c r="U221" s="308">
        <v>285</v>
      </c>
      <c r="V221" s="308">
        <v>556.727774980964</v>
      </c>
      <c r="W221" s="308">
        <v>83</v>
      </c>
      <c r="X221" s="308">
        <v>208</v>
      </c>
      <c r="Y221" s="308">
        <v>4</v>
      </c>
      <c r="Z221" s="308">
        <v>20</v>
      </c>
      <c r="AA221" s="308">
        <v>8</v>
      </c>
      <c r="AB221" s="308">
        <v>84</v>
      </c>
      <c r="AC221" s="308">
        <v>130</v>
      </c>
      <c r="AD221" s="308">
        <v>5</v>
      </c>
      <c r="AE221" s="308">
        <v>1791</v>
      </c>
      <c r="AF221" s="308">
        <v>8778.40431865727</v>
      </c>
      <c r="AG221" s="307">
        <v>32800.967745824826</v>
      </c>
      <c r="AH221" s="307">
        <v>5189.814882216157</v>
      </c>
      <c r="AI221" s="308" t="s">
        <v>51</v>
      </c>
      <c r="AJ221" s="308">
        <v>2</v>
      </c>
      <c r="AK221" s="308" t="s">
        <v>51</v>
      </c>
      <c r="AL221" s="308">
        <v>3518</v>
      </c>
      <c r="AM221" s="308" t="s">
        <v>52</v>
      </c>
      <c r="AN221" s="307">
        <v>37990.78262804098</v>
      </c>
    </row>
    <row r="222" spans="1:40" s="193" customFormat="1" ht="12.75">
      <c r="A222" s="296" t="s">
        <v>200</v>
      </c>
      <c r="B222" s="308">
        <v>13</v>
      </c>
      <c r="C222" s="308">
        <v>4</v>
      </c>
      <c r="D222" s="308">
        <v>2</v>
      </c>
      <c r="E222" s="308">
        <v>204.039352705763</v>
      </c>
      <c r="F222" s="308" t="s">
        <v>52</v>
      </c>
      <c r="G222" s="308">
        <v>47</v>
      </c>
      <c r="H222" s="308" t="s">
        <v>52</v>
      </c>
      <c r="I222" s="308">
        <v>2</v>
      </c>
      <c r="J222" s="308">
        <v>73</v>
      </c>
      <c r="K222" s="308">
        <v>488</v>
      </c>
      <c r="L222" s="308">
        <v>3</v>
      </c>
      <c r="M222" s="308">
        <v>20</v>
      </c>
      <c r="N222" s="308" t="s">
        <v>52</v>
      </c>
      <c r="O222" s="308">
        <v>1</v>
      </c>
      <c r="P222" s="308">
        <v>27</v>
      </c>
      <c r="Q222" s="308">
        <v>12</v>
      </c>
      <c r="R222" s="308">
        <v>6</v>
      </c>
      <c r="S222" s="308" t="s">
        <v>52</v>
      </c>
      <c r="T222" s="308" t="s">
        <v>51</v>
      </c>
      <c r="U222" s="308">
        <v>6</v>
      </c>
      <c r="V222" s="308">
        <v>4</v>
      </c>
      <c r="W222" s="308">
        <v>1</v>
      </c>
      <c r="X222" s="308">
        <v>2</v>
      </c>
      <c r="Y222" s="308" t="s">
        <v>52</v>
      </c>
      <c r="Z222" s="308">
        <v>6</v>
      </c>
      <c r="AA222" s="308">
        <v>2</v>
      </c>
      <c r="AB222" s="308">
        <v>2</v>
      </c>
      <c r="AC222" s="308">
        <v>2</v>
      </c>
      <c r="AD222" s="308">
        <v>10</v>
      </c>
      <c r="AE222" s="308">
        <v>166</v>
      </c>
      <c r="AF222" s="308">
        <v>233.249880972419</v>
      </c>
      <c r="AG222" s="307">
        <v>1336.2892336781822</v>
      </c>
      <c r="AH222" s="307">
        <v>4790.469281838708</v>
      </c>
      <c r="AI222" s="308" t="s">
        <v>51</v>
      </c>
      <c r="AJ222" s="308" t="s">
        <v>52</v>
      </c>
      <c r="AK222" s="308" t="s">
        <v>51</v>
      </c>
      <c r="AL222" s="308">
        <v>303</v>
      </c>
      <c r="AM222" s="308" t="s">
        <v>52</v>
      </c>
      <c r="AN222" s="307">
        <v>6126.758515516891</v>
      </c>
    </row>
    <row r="223" spans="1:40" ht="12.75">
      <c r="A223" s="296" t="s">
        <v>201</v>
      </c>
      <c r="B223" s="308">
        <v>551</v>
      </c>
      <c r="C223" s="308">
        <v>1</v>
      </c>
      <c r="D223" s="308">
        <v>17</v>
      </c>
      <c r="E223" s="308">
        <v>186.201481285187</v>
      </c>
      <c r="F223" s="308" t="s">
        <v>52</v>
      </c>
      <c r="G223" s="308">
        <v>9</v>
      </c>
      <c r="H223" s="308">
        <v>11</v>
      </c>
      <c r="I223" s="308">
        <v>25</v>
      </c>
      <c r="J223" s="308">
        <v>9</v>
      </c>
      <c r="K223" s="308">
        <v>28</v>
      </c>
      <c r="L223" s="308">
        <v>3</v>
      </c>
      <c r="M223" s="308" t="s">
        <v>52</v>
      </c>
      <c r="N223" s="308" t="s">
        <v>52</v>
      </c>
      <c r="O223" s="308">
        <v>23</v>
      </c>
      <c r="P223" s="308">
        <v>14</v>
      </c>
      <c r="Q223" s="308">
        <v>18</v>
      </c>
      <c r="R223" s="308">
        <v>3</v>
      </c>
      <c r="S223" s="308" t="s">
        <v>52</v>
      </c>
      <c r="T223" s="308" t="s">
        <v>51</v>
      </c>
      <c r="U223" s="308">
        <v>15</v>
      </c>
      <c r="V223" s="308">
        <v>59.0850765140988</v>
      </c>
      <c r="W223" s="308">
        <v>24</v>
      </c>
      <c r="X223" s="308">
        <v>11</v>
      </c>
      <c r="Y223" s="308" t="s">
        <v>52</v>
      </c>
      <c r="Z223" s="308" t="s">
        <v>52</v>
      </c>
      <c r="AA223" s="308">
        <v>1</v>
      </c>
      <c r="AB223" s="308">
        <v>17</v>
      </c>
      <c r="AC223" s="308">
        <v>3</v>
      </c>
      <c r="AD223" s="308">
        <v>2</v>
      </c>
      <c r="AE223" s="308">
        <v>629</v>
      </c>
      <c r="AF223" s="308">
        <v>787.844018563493</v>
      </c>
      <c r="AG223" s="307">
        <v>2447.130576362779</v>
      </c>
      <c r="AH223" s="307">
        <v>3367.5908401577194</v>
      </c>
      <c r="AI223" s="308" t="s">
        <v>51</v>
      </c>
      <c r="AJ223" s="308" t="s">
        <v>52</v>
      </c>
      <c r="AK223" s="308" t="s">
        <v>51</v>
      </c>
      <c r="AL223" s="308">
        <v>374</v>
      </c>
      <c r="AM223" s="308" t="s">
        <v>52</v>
      </c>
      <c r="AN223" s="307">
        <v>5814.721416520499</v>
      </c>
    </row>
    <row r="224" spans="1:40" ht="12.75">
      <c r="A224" s="296" t="s">
        <v>49</v>
      </c>
      <c r="B224" s="308">
        <v>1464</v>
      </c>
      <c r="C224" s="308">
        <v>6</v>
      </c>
      <c r="D224" s="308">
        <v>20</v>
      </c>
      <c r="E224" s="308">
        <v>464.174479539457</v>
      </c>
      <c r="F224" s="308" t="s">
        <v>52</v>
      </c>
      <c r="G224" s="308">
        <v>5</v>
      </c>
      <c r="H224" s="308">
        <v>13</v>
      </c>
      <c r="I224" s="308">
        <v>8</v>
      </c>
      <c r="J224" s="308">
        <v>8</v>
      </c>
      <c r="K224" s="308">
        <v>75</v>
      </c>
      <c r="L224" s="308">
        <v>3</v>
      </c>
      <c r="M224" s="308">
        <v>1</v>
      </c>
      <c r="N224" s="308" t="s">
        <v>52</v>
      </c>
      <c r="O224" s="308">
        <v>27</v>
      </c>
      <c r="P224" s="308">
        <v>10</v>
      </c>
      <c r="Q224" s="308">
        <v>18</v>
      </c>
      <c r="R224" s="308">
        <v>9</v>
      </c>
      <c r="S224" s="308" t="s">
        <v>52</v>
      </c>
      <c r="T224" s="308" t="s">
        <v>51</v>
      </c>
      <c r="U224" s="308">
        <v>33</v>
      </c>
      <c r="V224" s="308">
        <v>458.494785076592</v>
      </c>
      <c r="W224" s="308">
        <v>25</v>
      </c>
      <c r="X224" s="308">
        <v>13</v>
      </c>
      <c r="Y224" s="308">
        <v>13</v>
      </c>
      <c r="Z224" s="308" t="s">
        <v>52</v>
      </c>
      <c r="AA224" s="308">
        <v>2</v>
      </c>
      <c r="AB224" s="308">
        <v>14</v>
      </c>
      <c r="AC224" s="308">
        <v>3</v>
      </c>
      <c r="AD224" s="308">
        <v>2</v>
      </c>
      <c r="AE224" s="308">
        <v>2027</v>
      </c>
      <c r="AF224" s="308">
        <v>1422.5239521966</v>
      </c>
      <c r="AG224" s="307">
        <v>6144.19321681265</v>
      </c>
      <c r="AH224" s="307">
        <v>30501.27867084555</v>
      </c>
      <c r="AI224" s="308" t="s">
        <v>51</v>
      </c>
      <c r="AJ224" s="308" t="s">
        <v>52</v>
      </c>
      <c r="AK224" s="308" t="s">
        <v>51</v>
      </c>
      <c r="AL224" s="308">
        <v>62</v>
      </c>
      <c r="AM224" s="308" t="s">
        <v>52</v>
      </c>
      <c r="AN224" s="307">
        <v>36645.4718876582</v>
      </c>
    </row>
    <row r="225" spans="1:40" ht="12.75">
      <c r="A225" s="296"/>
      <c r="B225" s="308"/>
      <c r="C225" s="308"/>
      <c r="D225" s="308"/>
      <c r="E225" s="308"/>
      <c r="F225" s="308"/>
      <c r="G225" s="308"/>
      <c r="H225" s="308"/>
      <c r="I225" s="308"/>
      <c r="J225" s="308"/>
      <c r="K225" s="308"/>
      <c r="L225" s="308"/>
      <c r="M225" s="308"/>
      <c r="N225" s="308"/>
      <c r="O225" s="308"/>
      <c r="P225" s="308"/>
      <c r="Q225" s="308"/>
      <c r="R225" s="308"/>
      <c r="S225" s="308"/>
      <c r="T225" s="308"/>
      <c r="U225" s="308"/>
      <c r="V225" s="308"/>
      <c r="W225" s="308"/>
      <c r="X225" s="308"/>
      <c r="Y225" s="308"/>
      <c r="Z225" s="308"/>
      <c r="AA225" s="308"/>
      <c r="AB225" s="308"/>
      <c r="AC225" s="308"/>
      <c r="AD225" s="308"/>
      <c r="AE225" s="308"/>
      <c r="AF225" s="307"/>
      <c r="AG225" s="307"/>
      <c r="AH225" s="308"/>
      <c r="AI225" s="308"/>
      <c r="AJ225" s="308"/>
      <c r="AK225" s="308"/>
      <c r="AL225" s="308"/>
      <c r="AM225" s="308"/>
      <c r="AN225" s="307"/>
    </row>
    <row r="226" spans="1:40" ht="12.75">
      <c r="A226" s="304" t="s">
        <v>54</v>
      </c>
      <c r="B226" s="308">
        <v>116</v>
      </c>
      <c r="C226" s="308" t="s">
        <v>52</v>
      </c>
      <c r="D226" s="308" t="s">
        <v>52</v>
      </c>
      <c r="E226" s="308">
        <v>157.50971200304</v>
      </c>
      <c r="F226" s="308" t="s">
        <v>52</v>
      </c>
      <c r="G226" s="308" t="s">
        <v>52</v>
      </c>
      <c r="H226" s="308">
        <v>1</v>
      </c>
      <c r="I226" s="308" t="s">
        <v>52</v>
      </c>
      <c r="J226" s="308">
        <v>2</v>
      </c>
      <c r="K226" s="308">
        <v>383.842958918273</v>
      </c>
      <c r="L226" s="308" t="s">
        <v>52</v>
      </c>
      <c r="M226" s="308" t="s">
        <v>52</v>
      </c>
      <c r="N226" s="308" t="s">
        <v>52</v>
      </c>
      <c r="O226" s="308" t="s">
        <v>52</v>
      </c>
      <c r="P226" s="308" t="s">
        <v>52</v>
      </c>
      <c r="Q226" s="308">
        <v>7</v>
      </c>
      <c r="R226" s="308" t="s">
        <v>52</v>
      </c>
      <c r="S226" s="308" t="s">
        <v>52</v>
      </c>
      <c r="T226" s="308" t="s">
        <v>51</v>
      </c>
      <c r="U226" s="308" t="s">
        <v>52</v>
      </c>
      <c r="V226" s="308" t="s">
        <v>52</v>
      </c>
      <c r="W226" s="308" t="s">
        <v>52</v>
      </c>
      <c r="X226" s="308">
        <v>0</v>
      </c>
      <c r="Y226" s="308" t="s">
        <v>52</v>
      </c>
      <c r="Z226" s="308" t="s">
        <v>52</v>
      </c>
      <c r="AA226" s="308">
        <v>10</v>
      </c>
      <c r="AB226" s="308" t="s">
        <v>52</v>
      </c>
      <c r="AC226" s="308">
        <v>17</v>
      </c>
      <c r="AD226" s="308" t="s">
        <v>52</v>
      </c>
      <c r="AE226" s="308">
        <v>3</v>
      </c>
      <c r="AF226" s="308">
        <v>13.0139418568303</v>
      </c>
      <c r="AG226" s="307">
        <v>710.3666127781433</v>
      </c>
      <c r="AH226" s="307">
        <v>0</v>
      </c>
      <c r="AI226" s="308" t="s">
        <v>51</v>
      </c>
      <c r="AJ226" s="308" t="s">
        <v>52</v>
      </c>
      <c r="AK226" s="308" t="s">
        <v>51</v>
      </c>
      <c r="AL226" s="308">
        <v>65</v>
      </c>
      <c r="AM226" s="308" t="s">
        <v>52</v>
      </c>
      <c r="AN226" s="307">
        <v>710.3666127781433</v>
      </c>
    </row>
    <row r="227" spans="1:40" s="193" customFormat="1" ht="12.75">
      <c r="A227" s="304" t="s">
        <v>62</v>
      </c>
      <c r="B227" s="308">
        <v>3857</v>
      </c>
      <c r="C227" s="308" t="s">
        <v>52</v>
      </c>
      <c r="D227" s="308">
        <v>53</v>
      </c>
      <c r="E227" s="308">
        <v>3114.8932599997</v>
      </c>
      <c r="F227" s="308" t="s">
        <v>52</v>
      </c>
      <c r="G227" s="308" t="s">
        <v>52</v>
      </c>
      <c r="H227" s="308">
        <v>8</v>
      </c>
      <c r="I227" s="308" t="s">
        <v>52</v>
      </c>
      <c r="J227" s="308">
        <v>827</v>
      </c>
      <c r="K227" s="308">
        <v>2098.81656192953</v>
      </c>
      <c r="L227" s="308" t="s">
        <v>52</v>
      </c>
      <c r="M227" s="308" t="s">
        <v>52</v>
      </c>
      <c r="N227" s="308" t="s">
        <v>52</v>
      </c>
      <c r="O227" s="308">
        <v>8</v>
      </c>
      <c r="P227" s="308" t="s">
        <v>52</v>
      </c>
      <c r="Q227" s="308">
        <v>6</v>
      </c>
      <c r="R227" s="308">
        <v>892</v>
      </c>
      <c r="S227" s="308" t="s">
        <v>52</v>
      </c>
      <c r="T227" s="308" t="s">
        <v>51</v>
      </c>
      <c r="U227" s="308">
        <v>114</v>
      </c>
      <c r="V227" s="308" t="s">
        <v>52</v>
      </c>
      <c r="W227" s="308">
        <v>9</v>
      </c>
      <c r="X227" s="308">
        <v>454</v>
      </c>
      <c r="Y227" s="308">
        <v>3</v>
      </c>
      <c r="Z227" s="308" t="s">
        <v>52</v>
      </c>
      <c r="AA227" s="308">
        <v>54</v>
      </c>
      <c r="AB227" s="308">
        <v>34</v>
      </c>
      <c r="AC227" s="308" t="s">
        <v>52</v>
      </c>
      <c r="AD227" s="308">
        <v>2464</v>
      </c>
      <c r="AE227" s="308">
        <v>2</v>
      </c>
      <c r="AF227" s="308">
        <v>6.00643470315243</v>
      </c>
      <c r="AG227" s="307">
        <v>14004.716256632384</v>
      </c>
      <c r="AH227" s="307">
        <v>0</v>
      </c>
      <c r="AI227" s="308" t="s">
        <v>51</v>
      </c>
      <c r="AJ227" s="308" t="s">
        <v>52</v>
      </c>
      <c r="AK227" s="308" t="s">
        <v>51</v>
      </c>
      <c r="AL227" s="308">
        <v>18</v>
      </c>
      <c r="AM227" s="308" t="s">
        <v>52</v>
      </c>
      <c r="AN227" s="307">
        <v>14004.716256632384</v>
      </c>
    </row>
    <row r="228" spans="1:40" ht="12.75">
      <c r="A228" s="304" t="s">
        <v>105</v>
      </c>
      <c r="B228" s="308">
        <v>7</v>
      </c>
      <c r="C228" s="308">
        <v>25</v>
      </c>
      <c r="D228" s="308">
        <v>6</v>
      </c>
      <c r="E228" s="308" t="s">
        <v>52</v>
      </c>
      <c r="F228" s="308" t="s">
        <v>52</v>
      </c>
      <c r="G228" s="308">
        <v>4</v>
      </c>
      <c r="H228" s="308">
        <v>173</v>
      </c>
      <c r="I228" s="308" t="s">
        <v>52</v>
      </c>
      <c r="J228" s="308">
        <v>741</v>
      </c>
      <c r="K228" s="308">
        <v>603.498861084635</v>
      </c>
      <c r="L228" s="308">
        <v>3</v>
      </c>
      <c r="M228" s="308">
        <v>11</v>
      </c>
      <c r="N228" s="308">
        <v>4</v>
      </c>
      <c r="O228" s="308">
        <v>10</v>
      </c>
      <c r="P228" s="308">
        <v>33</v>
      </c>
      <c r="Q228" s="308" t="s">
        <v>52</v>
      </c>
      <c r="R228" s="308" t="s">
        <v>52</v>
      </c>
      <c r="S228" s="308" t="s">
        <v>52</v>
      </c>
      <c r="T228" s="308" t="s">
        <v>51</v>
      </c>
      <c r="U228" s="308">
        <v>54</v>
      </c>
      <c r="V228" s="308">
        <v>4</v>
      </c>
      <c r="W228" s="308">
        <v>152</v>
      </c>
      <c r="X228" s="308">
        <v>0</v>
      </c>
      <c r="Y228" s="308" t="s">
        <v>52</v>
      </c>
      <c r="Z228" s="308">
        <v>6</v>
      </c>
      <c r="AA228" s="308">
        <v>37</v>
      </c>
      <c r="AB228" s="308">
        <v>2</v>
      </c>
      <c r="AC228" s="308">
        <v>2193</v>
      </c>
      <c r="AD228" s="308" t="s">
        <v>52</v>
      </c>
      <c r="AE228" s="308">
        <v>232</v>
      </c>
      <c r="AF228" s="308">
        <v>487.522283405872</v>
      </c>
      <c r="AG228" s="307">
        <v>4788.021144490507</v>
      </c>
      <c r="AH228" s="307">
        <v>0</v>
      </c>
      <c r="AI228" s="308" t="s">
        <v>51</v>
      </c>
      <c r="AJ228" s="308" t="s">
        <v>52</v>
      </c>
      <c r="AK228" s="308" t="s">
        <v>51</v>
      </c>
      <c r="AL228" s="308" t="s">
        <v>52</v>
      </c>
      <c r="AM228" s="308">
        <v>2</v>
      </c>
      <c r="AN228" s="307">
        <v>4788.021144490507</v>
      </c>
    </row>
    <row r="229" spans="1:40" ht="12.75">
      <c r="A229" s="304" t="s">
        <v>157</v>
      </c>
      <c r="B229" s="308">
        <v>1</v>
      </c>
      <c r="C229" s="308" t="s">
        <v>52</v>
      </c>
      <c r="D229" s="308" t="s">
        <v>52</v>
      </c>
      <c r="E229" s="308" t="s">
        <v>52</v>
      </c>
      <c r="F229" s="308" t="s">
        <v>52</v>
      </c>
      <c r="G229" s="308" t="s">
        <v>52</v>
      </c>
      <c r="H229" s="308" t="s">
        <v>52</v>
      </c>
      <c r="I229" s="308" t="s">
        <v>52</v>
      </c>
      <c r="J229" s="308" t="s">
        <v>52</v>
      </c>
      <c r="K229" s="308">
        <v>184.203001567018</v>
      </c>
      <c r="L229" s="308" t="s">
        <v>52</v>
      </c>
      <c r="M229" s="308" t="s">
        <v>52</v>
      </c>
      <c r="N229" s="308" t="s">
        <v>52</v>
      </c>
      <c r="O229" s="308">
        <v>2</v>
      </c>
      <c r="P229" s="308" t="s">
        <v>52</v>
      </c>
      <c r="Q229" s="308" t="s">
        <v>52</v>
      </c>
      <c r="R229" s="308" t="s">
        <v>52</v>
      </c>
      <c r="S229" s="308" t="s">
        <v>52</v>
      </c>
      <c r="T229" s="308" t="s">
        <v>51</v>
      </c>
      <c r="U229" s="308" t="s">
        <v>52</v>
      </c>
      <c r="V229" s="308" t="s">
        <v>52</v>
      </c>
      <c r="W229" s="308" t="s">
        <v>52</v>
      </c>
      <c r="X229" s="308">
        <v>0</v>
      </c>
      <c r="Y229" s="308" t="s">
        <v>52</v>
      </c>
      <c r="Z229" s="308" t="s">
        <v>52</v>
      </c>
      <c r="AA229" s="308">
        <v>95</v>
      </c>
      <c r="AB229" s="308" t="s">
        <v>52</v>
      </c>
      <c r="AC229" s="308">
        <v>4</v>
      </c>
      <c r="AD229" s="308" t="s">
        <v>52</v>
      </c>
      <c r="AE229" s="308" t="s">
        <v>52</v>
      </c>
      <c r="AF229" s="308" t="s">
        <v>52</v>
      </c>
      <c r="AG229" s="307">
        <v>286.20300156701796</v>
      </c>
      <c r="AH229" s="307">
        <v>0</v>
      </c>
      <c r="AI229" s="308" t="s">
        <v>51</v>
      </c>
      <c r="AJ229" s="308" t="s">
        <v>52</v>
      </c>
      <c r="AK229" s="308" t="s">
        <v>51</v>
      </c>
      <c r="AL229" s="308" t="s">
        <v>52</v>
      </c>
      <c r="AM229" s="308" t="s">
        <v>52</v>
      </c>
      <c r="AN229" s="307">
        <v>286.20300156701796</v>
      </c>
    </row>
    <row r="230" spans="1:40" ht="12.75">
      <c r="A230" s="304" t="s">
        <v>158</v>
      </c>
      <c r="B230" s="308">
        <v>360</v>
      </c>
      <c r="C230" s="308" t="s">
        <v>52</v>
      </c>
      <c r="D230" s="308" t="s">
        <v>52</v>
      </c>
      <c r="E230" s="308">
        <v>12.862401822</v>
      </c>
      <c r="F230" s="308" t="s">
        <v>52</v>
      </c>
      <c r="G230" s="308" t="s">
        <v>52</v>
      </c>
      <c r="H230" s="308" t="s">
        <v>52</v>
      </c>
      <c r="I230" s="308" t="s">
        <v>52</v>
      </c>
      <c r="J230" s="308" t="s">
        <v>52</v>
      </c>
      <c r="K230" s="308">
        <v>3</v>
      </c>
      <c r="L230" s="308" t="s">
        <v>52</v>
      </c>
      <c r="M230" s="308">
        <v>1</v>
      </c>
      <c r="N230" s="308" t="s">
        <v>52</v>
      </c>
      <c r="O230" s="308">
        <v>1241</v>
      </c>
      <c r="P230" s="308" t="s">
        <v>52</v>
      </c>
      <c r="Q230" s="308" t="s">
        <v>52</v>
      </c>
      <c r="R230" s="308" t="s">
        <v>52</v>
      </c>
      <c r="S230" s="308" t="s">
        <v>52</v>
      </c>
      <c r="T230" s="308" t="s">
        <v>51</v>
      </c>
      <c r="U230" s="308" t="s">
        <v>52</v>
      </c>
      <c r="V230" s="308" t="s">
        <v>52</v>
      </c>
      <c r="W230" s="308" t="s">
        <v>52</v>
      </c>
      <c r="X230" s="308">
        <v>0</v>
      </c>
      <c r="Y230" s="308" t="s">
        <v>52</v>
      </c>
      <c r="Z230" s="308" t="s">
        <v>52</v>
      </c>
      <c r="AA230" s="308" t="s">
        <v>52</v>
      </c>
      <c r="AB230" s="308" t="s">
        <v>52</v>
      </c>
      <c r="AC230" s="308" t="s">
        <v>52</v>
      </c>
      <c r="AD230" s="308" t="s">
        <v>52</v>
      </c>
      <c r="AE230" s="308">
        <v>3</v>
      </c>
      <c r="AF230" s="308">
        <v>71.0761439873037</v>
      </c>
      <c r="AG230" s="307">
        <v>1691.9385458093038</v>
      </c>
      <c r="AH230" s="307">
        <v>0</v>
      </c>
      <c r="AI230" s="308" t="s">
        <v>51</v>
      </c>
      <c r="AJ230" s="308" t="s">
        <v>52</v>
      </c>
      <c r="AK230" s="308" t="s">
        <v>51</v>
      </c>
      <c r="AL230" s="308" t="s">
        <v>52</v>
      </c>
      <c r="AM230" s="308" t="s">
        <v>52</v>
      </c>
      <c r="AN230" s="307">
        <v>1691.9385458093038</v>
      </c>
    </row>
    <row r="231" spans="1:40" ht="12.75">
      <c r="A231" s="304" t="s">
        <v>178</v>
      </c>
      <c r="B231" s="308">
        <v>11</v>
      </c>
      <c r="C231" s="308" t="s">
        <v>52</v>
      </c>
      <c r="D231" s="308">
        <v>2</v>
      </c>
      <c r="E231" s="308">
        <v>45.4354538139582</v>
      </c>
      <c r="F231" s="308" t="s">
        <v>52</v>
      </c>
      <c r="G231" s="308" t="s">
        <v>52</v>
      </c>
      <c r="H231" s="308" t="s">
        <v>52</v>
      </c>
      <c r="I231" s="308" t="s">
        <v>52</v>
      </c>
      <c r="J231" s="308" t="s">
        <v>52</v>
      </c>
      <c r="K231" s="308" t="s">
        <v>52</v>
      </c>
      <c r="L231" s="308" t="s">
        <v>52</v>
      </c>
      <c r="M231" s="308" t="s">
        <v>52</v>
      </c>
      <c r="N231" s="308" t="s">
        <v>52</v>
      </c>
      <c r="O231" s="308" t="s">
        <v>52</v>
      </c>
      <c r="P231" s="308" t="s">
        <v>52</v>
      </c>
      <c r="Q231" s="308" t="s">
        <v>52</v>
      </c>
      <c r="R231" s="308" t="s">
        <v>52</v>
      </c>
      <c r="S231" s="308" t="s">
        <v>52</v>
      </c>
      <c r="T231" s="308" t="s">
        <v>51</v>
      </c>
      <c r="U231" s="308" t="s">
        <v>52</v>
      </c>
      <c r="V231" s="308" t="s">
        <v>52</v>
      </c>
      <c r="W231" s="308" t="s">
        <v>52</v>
      </c>
      <c r="X231" s="308">
        <v>0</v>
      </c>
      <c r="Y231" s="308">
        <v>47</v>
      </c>
      <c r="Z231" s="308" t="s">
        <v>52</v>
      </c>
      <c r="AA231" s="308" t="s">
        <v>52</v>
      </c>
      <c r="AB231" s="308" t="s">
        <v>52</v>
      </c>
      <c r="AC231" s="308">
        <v>29</v>
      </c>
      <c r="AD231" s="308" t="s">
        <v>52</v>
      </c>
      <c r="AE231" s="308">
        <v>65</v>
      </c>
      <c r="AF231" s="308">
        <v>30.0321735157621</v>
      </c>
      <c r="AG231" s="307">
        <v>229.4676273297203</v>
      </c>
      <c r="AH231" s="307">
        <v>0</v>
      </c>
      <c r="AI231" s="308" t="s">
        <v>51</v>
      </c>
      <c r="AJ231" s="308" t="s">
        <v>52</v>
      </c>
      <c r="AK231" s="308" t="s">
        <v>51</v>
      </c>
      <c r="AL231" s="308" t="s">
        <v>52</v>
      </c>
      <c r="AM231" s="308" t="s">
        <v>52</v>
      </c>
      <c r="AN231" s="307">
        <v>229.4676273297203</v>
      </c>
    </row>
    <row r="232" spans="1:40" ht="12.75">
      <c r="A232" s="304" t="s">
        <v>404</v>
      </c>
      <c r="B232" s="308">
        <v>15845</v>
      </c>
      <c r="C232" s="308">
        <v>62</v>
      </c>
      <c r="D232" s="308">
        <v>367</v>
      </c>
      <c r="E232" s="308">
        <v>23239.2648403566</v>
      </c>
      <c r="F232" s="308">
        <v>6874</v>
      </c>
      <c r="G232" s="308">
        <v>125</v>
      </c>
      <c r="H232" s="308">
        <v>121</v>
      </c>
      <c r="I232" s="308">
        <v>42</v>
      </c>
      <c r="J232" s="308">
        <v>16891</v>
      </c>
      <c r="K232" s="308">
        <v>1354.94218187105</v>
      </c>
      <c r="L232" s="308">
        <v>328</v>
      </c>
      <c r="M232" s="308" t="s">
        <v>52</v>
      </c>
      <c r="N232" s="308">
        <v>1</v>
      </c>
      <c r="O232" s="308" t="s">
        <v>52</v>
      </c>
      <c r="P232" s="308">
        <v>12720</v>
      </c>
      <c r="Q232" s="308" t="s">
        <v>52</v>
      </c>
      <c r="R232" s="308" t="s">
        <v>52</v>
      </c>
      <c r="S232" s="308">
        <v>3</v>
      </c>
      <c r="T232" s="308" t="s">
        <v>51</v>
      </c>
      <c r="U232" s="308" t="s">
        <v>52</v>
      </c>
      <c r="V232" s="308">
        <v>9832.00814989757</v>
      </c>
      <c r="W232" s="308">
        <v>3592</v>
      </c>
      <c r="X232" s="308">
        <v>2</v>
      </c>
      <c r="Y232" s="308" t="s">
        <v>52</v>
      </c>
      <c r="Z232" s="308" t="s">
        <v>52</v>
      </c>
      <c r="AA232" s="308">
        <v>790</v>
      </c>
      <c r="AB232" s="308">
        <v>11725</v>
      </c>
      <c r="AC232" s="308">
        <v>1925</v>
      </c>
      <c r="AD232" s="308">
        <v>2856</v>
      </c>
      <c r="AE232" s="308">
        <v>1863</v>
      </c>
      <c r="AF232" s="308" t="s">
        <v>52</v>
      </c>
      <c r="AG232" s="307">
        <v>110558.2151721252</v>
      </c>
      <c r="AH232" s="307">
        <v>0</v>
      </c>
      <c r="AI232" s="308" t="s">
        <v>51</v>
      </c>
      <c r="AJ232" s="308" t="s">
        <v>52</v>
      </c>
      <c r="AK232" s="308" t="s">
        <v>51</v>
      </c>
      <c r="AL232" s="308">
        <v>6517</v>
      </c>
      <c r="AM232" s="308">
        <v>36</v>
      </c>
      <c r="AN232" s="307">
        <v>110558.2151721252</v>
      </c>
    </row>
    <row r="233" spans="1:40" s="193" customFormat="1" ht="12.75">
      <c r="A233" s="304" t="s">
        <v>405</v>
      </c>
      <c r="B233" s="307">
        <v>20197</v>
      </c>
      <c r="C233" s="307">
        <v>87</v>
      </c>
      <c r="D233" s="307">
        <v>428</v>
      </c>
      <c r="E233" s="307">
        <v>26569.9656679953</v>
      </c>
      <c r="F233" s="307">
        <v>6874</v>
      </c>
      <c r="G233" s="307">
        <v>129</v>
      </c>
      <c r="H233" s="307">
        <v>303</v>
      </c>
      <c r="I233" s="307">
        <v>42</v>
      </c>
      <c r="J233" s="307">
        <v>18461</v>
      </c>
      <c r="K233" s="307">
        <v>4628.303565370506</v>
      </c>
      <c r="L233" s="307">
        <v>331</v>
      </c>
      <c r="M233" s="307">
        <v>12</v>
      </c>
      <c r="N233" s="307">
        <v>5</v>
      </c>
      <c r="O233" s="307">
        <v>1261</v>
      </c>
      <c r="P233" s="307">
        <v>12753</v>
      </c>
      <c r="Q233" s="307">
        <v>13</v>
      </c>
      <c r="R233" s="307">
        <v>892</v>
      </c>
      <c r="S233" s="307">
        <v>3</v>
      </c>
      <c r="T233" s="307" t="s">
        <v>51</v>
      </c>
      <c r="U233" s="307">
        <v>168</v>
      </c>
      <c r="V233" s="307">
        <v>9836.00814989757</v>
      </c>
      <c r="W233" s="307">
        <v>3753</v>
      </c>
      <c r="X233" s="307">
        <v>456</v>
      </c>
      <c r="Y233" s="307">
        <v>50</v>
      </c>
      <c r="Z233" s="307">
        <v>6</v>
      </c>
      <c r="AA233" s="307">
        <v>986</v>
      </c>
      <c r="AB233" s="307">
        <v>11761</v>
      </c>
      <c r="AC233" s="307">
        <v>4168</v>
      </c>
      <c r="AD233" s="307">
        <v>5320</v>
      </c>
      <c r="AE233" s="307">
        <v>2168</v>
      </c>
      <c r="AF233" s="307">
        <v>607.6509774689205</v>
      </c>
      <c r="AG233" s="307">
        <v>132268.92836073227</v>
      </c>
      <c r="AH233" s="307">
        <v>0</v>
      </c>
      <c r="AI233" s="307" t="s">
        <v>51</v>
      </c>
      <c r="AJ233" s="307" t="s">
        <v>52</v>
      </c>
      <c r="AK233" s="307" t="s">
        <v>51</v>
      </c>
      <c r="AL233" s="307">
        <v>6600</v>
      </c>
      <c r="AM233" s="307">
        <v>38</v>
      </c>
      <c r="AN233" s="307">
        <v>132268.92836073227</v>
      </c>
    </row>
    <row r="234" spans="1:40" s="193" customFormat="1" ht="12.75">
      <c r="A234" s="296"/>
      <c r="B234" s="307"/>
      <c r="C234" s="307"/>
      <c r="D234" s="307"/>
      <c r="E234" s="307"/>
      <c r="F234" s="307"/>
      <c r="G234" s="307"/>
      <c r="H234" s="307"/>
      <c r="I234" s="307"/>
      <c r="J234" s="307"/>
      <c r="K234" s="307"/>
      <c r="L234" s="307"/>
      <c r="M234" s="307"/>
      <c r="N234" s="307"/>
      <c r="O234" s="307"/>
      <c r="P234" s="307"/>
      <c r="Q234" s="307"/>
      <c r="R234" s="307"/>
      <c r="S234" s="307"/>
      <c r="T234" s="307"/>
      <c r="U234" s="307"/>
      <c r="V234" s="307"/>
      <c r="W234" s="307"/>
      <c r="X234" s="307"/>
      <c r="Y234" s="307"/>
      <c r="Z234" s="307"/>
      <c r="AA234" s="307"/>
      <c r="AB234" s="307"/>
      <c r="AC234" s="307"/>
      <c r="AD234" s="307"/>
      <c r="AE234" s="307"/>
      <c r="AF234" s="307"/>
      <c r="AG234" s="307"/>
      <c r="AH234" s="307"/>
      <c r="AI234" s="307"/>
      <c r="AJ234" s="307"/>
      <c r="AK234" s="307"/>
      <c r="AL234" s="307"/>
      <c r="AM234" s="307"/>
      <c r="AN234" s="307"/>
    </row>
    <row r="235" spans="1:40" s="193" customFormat="1" ht="12.75">
      <c r="A235" s="301" t="s">
        <v>406</v>
      </c>
      <c r="B235" s="307"/>
      <c r="C235" s="307"/>
      <c r="D235" s="307"/>
      <c r="E235" s="307"/>
      <c r="F235" s="307"/>
      <c r="G235" s="307"/>
      <c r="H235" s="307"/>
      <c r="I235" s="307"/>
      <c r="J235" s="307"/>
      <c r="K235" s="307"/>
      <c r="L235" s="307"/>
      <c r="M235" s="307"/>
      <c r="N235" s="307"/>
      <c r="O235" s="307"/>
      <c r="P235" s="307"/>
      <c r="Q235" s="307"/>
      <c r="R235" s="307"/>
      <c r="S235" s="307"/>
      <c r="T235" s="307"/>
      <c r="U235" s="307"/>
      <c r="V235" s="307"/>
      <c r="W235" s="307"/>
      <c r="X235" s="307"/>
      <c r="Y235" s="307"/>
      <c r="Z235" s="307"/>
      <c r="AA235" s="307"/>
      <c r="AB235" s="307"/>
      <c r="AC235" s="307"/>
      <c r="AD235" s="307"/>
      <c r="AE235" s="307"/>
      <c r="AF235" s="307"/>
      <c r="AG235" s="307"/>
      <c r="AH235" s="307"/>
      <c r="AI235" s="307"/>
      <c r="AJ235" s="307"/>
      <c r="AK235" s="307"/>
      <c r="AL235" s="307"/>
      <c r="AM235" s="307"/>
      <c r="AN235" s="307"/>
    </row>
    <row r="236" spans="1:40" ht="12.75">
      <c r="A236" s="301" t="s">
        <v>213</v>
      </c>
      <c r="B236" s="307">
        <v>7312</v>
      </c>
      <c r="C236" s="307">
        <v>779</v>
      </c>
      <c r="D236" s="307">
        <v>6998</v>
      </c>
      <c r="E236" s="307">
        <v>21715.40847130258</v>
      </c>
      <c r="F236" s="307">
        <v>9</v>
      </c>
      <c r="G236" s="307">
        <v>432</v>
      </c>
      <c r="H236" s="307">
        <v>797</v>
      </c>
      <c r="I236" s="307">
        <v>1861</v>
      </c>
      <c r="J236" s="307">
        <v>105855</v>
      </c>
      <c r="K236" s="307">
        <v>22195.500670425354</v>
      </c>
      <c r="L236" s="307">
        <v>856</v>
      </c>
      <c r="M236" s="307">
        <v>301</v>
      </c>
      <c r="N236" s="307">
        <v>13</v>
      </c>
      <c r="O236" s="307">
        <v>585</v>
      </c>
      <c r="P236" s="307">
        <v>6521</v>
      </c>
      <c r="Q236" s="307">
        <v>997</v>
      </c>
      <c r="R236" s="307">
        <v>310</v>
      </c>
      <c r="S236" s="307">
        <v>105</v>
      </c>
      <c r="T236" s="307" t="s">
        <v>51</v>
      </c>
      <c r="U236" s="307">
        <v>2025</v>
      </c>
      <c r="V236" s="307">
        <v>2362.8886845247794</v>
      </c>
      <c r="W236" s="307">
        <v>1662</v>
      </c>
      <c r="X236" s="307">
        <v>823</v>
      </c>
      <c r="Y236" s="307">
        <v>10990</v>
      </c>
      <c r="Z236" s="307">
        <v>73</v>
      </c>
      <c r="AA236" s="307">
        <v>7601</v>
      </c>
      <c r="AB236" s="307">
        <v>1557</v>
      </c>
      <c r="AC236" s="307">
        <v>2440</v>
      </c>
      <c r="AD236" s="307">
        <v>451</v>
      </c>
      <c r="AE236" s="307">
        <v>32279</v>
      </c>
      <c r="AF236" s="307">
        <v>35692.23715103278</v>
      </c>
      <c r="AG236" s="307">
        <v>275598.0349772855</v>
      </c>
      <c r="AH236" s="307">
        <v>121085.61304889967</v>
      </c>
      <c r="AI236" s="307" t="s">
        <v>51</v>
      </c>
      <c r="AJ236" s="307">
        <v>11</v>
      </c>
      <c r="AK236" s="307" t="s">
        <v>51</v>
      </c>
      <c r="AL236" s="307">
        <v>6102</v>
      </c>
      <c r="AM236" s="307">
        <v>18</v>
      </c>
      <c r="AN236" s="307">
        <v>396683.64802618517</v>
      </c>
    </row>
    <row r="237" spans="1:40" ht="12.75">
      <c r="A237" s="304" t="s">
        <v>433</v>
      </c>
      <c r="B237" s="308">
        <v>5294</v>
      </c>
      <c r="C237" s="308">
        <v>192</v>
      </c>
      <c r="D237" s="308">
        <v>1057</v>
      </c>
      <c r="E237" s="308">
        <v>4328.906697196268</v>
      </c>
      <c r="F237" s="308">
        <v>4</v>
      </c>
      <c r="G237" s="308">
        <v>80</v>
      </c>
      <c r="H237" s="308">
        <v>276</v>
      </c>
      <c r="I237" s="308">
        <v>843</v>
      </c>
      <c r="J237" s="308">
        <v>8993</v>
      </c>
      <c r="K237" s="308">
        <v>1538.470186265165</v>
      </c>
      <c r="L237" s="308">
        <v>172</v>
      </c>
      <c r="M237" s="308">
        <v>39</v>
      </c>
      <c r="N237" s="308">
        <v>5</v>
      </c>
      <c r="O237" s="308">
        <v>187</v>
      </c>
      <c r="P237" s="308">
        <v>747</v>
      </c>
      <c r="Q237" s="308">
        <v>308</v>
      </c>
      <c r="R237" s="308">
        <v>137</v>
      </c>
      <c r="S237" s="308" t="s">
        <v>52</v>
      </c>
      <c r="T237" s="308" t="s">
        <v>51</v>
      </c>
      <c r="U237" s="308">
        <v>379</v>
      </c>
      <c r="V237" s="308">
        <v>741.0560952509018</v>
      </c>
      <c r="W237" s="308">
        <v>966</v>
      </c>
      <c r="X237" s="308">
        <v>128</v>
      </c>
      <c r="Y237" s="308">
        <v>1021</v>
      </c>
      <c r="Z237" s="308">
        <v>23</v>
      </c>
      <c r="AA237" s="308">
        <v>137</v>
      </c>
      <c r="AB237" s="308">
        <v>508</v>
      </c>
      <c r="AC237" s="308">
        <v>300</v>
      </c>
      <c r="AD237" s="308">
        <v>244</v>
      </c>
      <c r="AE237" s="308">
        <v>9991</v>
      </c>
      <c r="AF237" s="308">
        <v>12671.575078750564</v>
      </c>
      <c r="AG237" s="308">
        <v>51311.00805746291</v>
      </c>
      <c r="AH237" s="308">
        <v>50141.36376503892</v>
      </c>
      <c r="AI237" s="308" t="s">
        <v>51</v>
      </c>
      <c r="AJ237" s="308">
        <v>4</v>
      </c>
      <c r="AK237" s="308" t="s">
        <v>51</v>
      </c>
      <c r="AL237" s="308">
        <v>1557</v>
      </c>
      <c r="AM237" s="308">
        <v>13</v>
      </c>
      <c r="AN237" s="307">
        <v>101452.37182250182</v>
      </c>
    </row>
    <row r="238" spans="1:40" s="193" customFormat="1" ht="12.75">
      <c r="A238" s="304" t="s">
        <v>434</v>
      </c>
      <c r="B238" s="308">
        <v>29</v>
      </c>
      <c r="C238" s="308">
        <v>86</v>
      </c>
      <c r="D238" s="308">
        <v>2871</v>
      </c>
      <c r="E238" s="308">
        <v>2178.465532868222</v>
      </c>
      <c r="F238" s="308">
        <v>3</v>
      </c>
      <c r="G238" s="308">
        <v>66</v>
      </c>
      <c r="H238" s="308">
        <v>169</v>
      </c>
      <c r="I238" s="308">
        <v>192</v>
      </c>
      <c r="J238" s="308">
        <v>14019</v>
      </c>
      <c r="K238" s="308">
        <v>5954</v>
      </c>
      <c r="L238" s="308">
        <v>118</v>
      </c>
      <c r="M238" s="308">
        <v>14</v>
      </c>
      <c r="N238" s="308">
        <v>1</v>
      </c>
      <c r="O238" s="308">
        <v>21</v>
      </c>
      <c r="P238" s="308">
        <v>2524</v>
      </c>
      <c r="Q238" s="308">
        <v>49</v>
      </c>
      <c r="R238" s="308">
        <v>43</v>
      </c>
      <c r="S238" s="308">
        <v>40</v>
      </c>
      <c r="T238" s="308" t="s">
        <v>51</v>
      </c>
      <c r="U238" s="308">
        <v>215</v>
      </c>
      <c r="V238" s="308">
        <v>33.35323800287305</v>
      </c>
      <c r="W238" s="308">
        <v>169</v>
      </c>
      <c r="X238" s="308">
        <v>137</v>
      </c>
      <c r="Y238" s="308">
        <v>5332</v>
      </c>
      <c r="Z238" s="308">
        <v>12</v>
      </c>
      <c r="AA238" s="308">
        <v>976</v>
      </c>
      <c r="AB238" s="308">
        <v>270</v>
      </c>
      <c r="AC238" s="308">
        <v>575</v>
      </c>
      <c r="AD238" s="308">
        <v>29</v>
      </c>
      <c r="AE238" s="308">
        <v>1021</v>
      </c>
      <c r="AF238" s="308">
        <v>3408.6516940390025</v>
      </c>
      <c r="AG238" s="308">
        <v>40555.47046491009</v>
      </c>
      <c r="AH238" s="308">
        <v>11476.991204124964</v>
      </c>
      <c r="AI238" s="308" t="s">
        <v>51</v>
      </c>
      <c r="AJ238" s="308" t="s">
        <v>52</v>
      </c>
      <c r="AK238" s="308" t="s">
        <v>51</v>
      </c>
      <c r="AL238" s="308">
        <v>1286</v>
      </c>
      <c r="AM238" s="308" t="s">
        <v>52</v>
      </c>
      <c r="AN238" s="307">
        <v>52032.46166903505</v>
      </c>
    </row>
    <row r="239" spans="1:40" ht="12.75">
      <c r="A239" s="304" t="s">
        <v>435</v>
      </c>
      <c r="B239" s="308">
        <v>265</v>
      </c>
      <c r="C239" s="308">
        <v>289.5</v>
      </c>
      <c r="D239" s="308">
        <v>2095</v>
      </c>
      <c r="E239" s="308">
        <v>9005.189021837281</v>
      </c>
      <c r="F239" s="308">
        <v>1</v>
      </c>
      <c r="G239" s="308">
        <v>115</v>
      </c>
      <c r="H239" s="308">
        <v>92</v>
      </c>
      <c r="I239" s="308">
        <v>114</v>
      </c>
      <c r="J239" s="308">
        <v>57904</v>
      </c>
      <c r="K239" s="308">
        <v>11608.335455000723</v>
      </c>
      <c r="L239" s="308">
        <v>306</v>
      </c>
      <c r="M239" s="308">
        <v>29</v>
      </c>
      <c r="N239" s="308">
        <v>2</v>
      </c>
      <c r="O239" s="308">
        <v>62</v>
      </c>
      <c r="P239" s="308">
        <v>2424</v>
      </c>
      <c r="Q239" s="308">
        <v>419</v>
      </c>
      <c r="R239" s="308">
        <v>67</v>
      </c>
      <c r="S239" s="308">
        <v>32</v>
      </c>
      <c r="T239" s="308" t="s">
        <v>51</v>
      </c>
      <c r="U239" s="308">
        <v>999</v>
      </c>
      <c r="V239" s="308">
        <v>76.48736396668241</v>
      </c>
      <c r="W239" s="308">
        <v>121</v>
      </c>
      <c r="X239" s="308">
        <v>133</v>
      </c>
      <c r="Y239" s="308">
        <v>18</v>
      </c>
      <c r="Z239" s="308">
        <v>26</v>
      </c>
      <c r="AA239" s="308">
        <v>5883</v>
      </c>
      <c r="AB239" s="308">
        <v>213</v>
      </c>
      <c r="AC239" s="308">
        <v>894</v>
      </c>
      <c r="AD239" s="308">
        <v>56</v>
      </c>
      <c r="AE239" s="308">
        <v>4003</v>
      </c>
      <c r="AF239" s="308">
        <v>3862.137514127009</v>
      </c>
      <c r="AG239" s="308">
        <v>101114.64935493168</v>
      </c>
      <c r="AH239" s="308">
        <v>10228.616722272773</v>
      </c>
      <c r="AI239" s="308" t="s">
        <v>51</v>
      </c>
      <c r="AJ239" s="308">
        <v>3</v>
      </c>
      <c r="AK239" s="308" t="s">
        <v>51</v>
      </c>
      <c r="AL239" s="308">
        <v>1400</v>
      </c>
      <c r="AM239" s="308">
        <v>2</v>
      </c>
      <c r="AN239" s="307">
        <v>111343.26607720445</v>
      </c>
    </row>
    <row r="240" spans="1:40" ht="12.75">
      <c r="A240" s="304" t="s">
        <v>436</v>
      </c>
      <c r="B240" s="308">
        <v>1321</v>
      </c>
      <c r="C240" s="308">
        <v>34</v>
      </c>
      <c r="D240" s="308">
        <v>38</v>
      </c>
      <c r="E240" s="308">
        <v>743.0370756809432</v>
      </c>
      <c r="F240" s="308">
        <v>1</v>
      </c>
      <c r="G240" s="308">
        <v>64</v>
      </c>
      <c r="H240" s="308">
        <v>35</v>
      </c>
      <c r="I240" s="308">
        <v>26</v>
      </c>
      <c r="J240" s="308">
        <v>156</v>
      </c>
      <c r="K240" s="308">
        <v>213</v>
      </c>
      <c r="L240" s="308">
        <v>32</v>
      </c>
      <c r="M240" s="308">
        <v>8</v>
      </c>
      <c r="N240" s="308" t="s">
        <v>52</v>
      </c>
      <c r="O240" s="308">
        <v>100</v>
      </c>
      <c r="P240" s="308">
        <v>29</v>
      </c>
      <c r="Q240" s="308">
        <v>28</v>
      </c>
      <c r="R240" s="308">
        <v>12</v>
      </c>
      <c r="S240" s="308" t="s">
        <v>52</v>
      </c>
      <c r="T240" s="308" t="s">
        <v>51</v>
      </c>
      <c r="U240" s="308">
        <v>112</v>
      </c>
      <c r="V240" s="308">
        <v>1431.58969088819</v>
      </c>
      <c r="W240" s="308">
        <v>79</v>
      </c>
      <c r="X240" s="308">
        <v>13</v>
      </c>
      <c r="Y240" s="308">
        <v>201</v>
      </c>
      <c r="Z240" s="308">
        <v>3</v>
      </c>
      <c r="AA240" s="308">
        <v>28</v>
      </c>
      <c r="AB240" s="308">
        <v>34</v>
      </c>
      <c r="AC240" s="308">
        <v>45</v>
      </c>
      <c r="AD240" s="308">
        <v>4</v>
      </c>
      <c r="AE240" s="308">
        <v>2306</v>
      </c>
      <c r="AF240" s="308">
        <v>2097.2467838507273</v>
      </c>
      <c r="AG240" s="308">
        <v>9193.873550419861</v>
      </c>
      <c r="AH240" s="308">
        <v>35989.76379199946</v>
      </c>
      <c r="AI240" s="308" t="s">
        <v>51</v>
      </c>
      <c r="AJ240" s="308">
        <v>1</v>
      </c>
      <c r="AK240" s="308" t="s">
        <v>51</v>
      </c>
      <c r="AL240" s="308">
        <v>157</v>
      </c>
      <c r="AM240" s="308">
        <v>1</v>
      </c>
      <c r="AN240" s="307">
        <v>45183.63734241932</v>
      </c>
    </row>
    <row r="241" spans="1:40" ht="12.75">
      <c r="A241" s="304" t="s">
        <v>437</v>
      </c>
      <c r="B241" s="308">
        <v>287</v>
      </c>
      <c r="C241" s="308">
        <v>177.5</v>
      </c>
      <c r="D241" s="308">
        <v>937</v>
      </c>
      <c r="E241" s="308">
        <v>5302.300431716828</v>
      </c>
      <c r="F241" s="308" t="s">
        <v>52</v>
      </c>
      <c r="G241" s="308">
        <v>107</v>
      </c>
      <c r="H241" s="308">
        <v>224</v>
      </c>
      <c r="I241" s="308">
        <v>686</v>
      </c>
      <c r="J241" s="308">
        <v>24781</v>
      </c>
      <c r="K241" s="308">
        <v>2497.852070241192</v>
      </c>
      <c r="L241" s="308">
        <v>228</v>
      </c>
      <c r="M241" s="308">
        <v>211</v>
      </c>
      <c r="N241" s="308">
        <v>5</v>
      </c>
      <c r="O241" s="308">
        <v>215</v>
      </c>
      <c r="P241" s="308">
        <v>797</v>
      </c>
      <c r="Q241" s="308">
        <v>186</v>
      </c>
      <c r="R241" s="308">
        <v>51</v>
      </c>
      <c r="S241" s="308">
        <v>33</v>
      </c>
      <c r="T241" s="308" t="s">
        <v>51</v>
      </c>
      <c r="U241" s="308">
        <v>320</v>
      </c>
      <c r="V241" s="308">
        <v>80.4022964161323</v>
      </c>
      <c r="W241" s="308">
        <v>327</v>
      </c>
      <c r="X241" s="308">
        <v>412</v>
      </c>
      <c r="Y241" s="308">
        <v>4418</v>
      </c>
      <c r="Z241" s="308">
        <v>9</v>
      </c>
      <c r="AA241" s="308">
        <v>567</v>
      </c>
      <c r="AB241" s="308">
        <v>532</v>
      </c>
      <c r="AC241" s="308">
        <v>609</v>
      </c>
      <c r="AD241" s="308">
        <v>118</v>
      </c>
      <c r="AE241" s="308">
        <v>14955</v>
      </c>
      <c r="AF241" s="308">
        <v>13639.612138408644</v>
      </c>
      <c r="AG241" s="308">
        <v>72712.66693678279</v>
      </c>
      <c r="AH241" s="308">
        <v>13248.877565463554</v>
      </c>
      <c r="AI241" s="308" t="s">
        <v>51</v>
      </c>
      <c r="AJ241" s="308">
        <v>3</v>
      </c>
      <c r="AK241" s="308" t="s">
        <v>51</v>
      </c>
      <c r="AL241" s="308">
        <v>1637</v>
      </c>
      <c r="AM241" s="308">
        <v>2</v>
      </c>
      <c r="AN241" s="307">
        <v>85961.54450224634</v>
      </c>
    </row>
    <row r="242" spans="1:40" s="193" customFormat="1" ht="12.75">
      <c r="A242" s="301" t="s">
        <v>214</v>
      </c>
      <c r="B242" s="307">
        <v>182904</v>
      </c>
      <c r="C242" s="307">
        <v>7080.5</v>
      </c>
      <c r="D242" s="307">
        <v>3656</v>
      </c>
      <c r="E242" s="307">
        <v>93296.31624750195</v>
      </c>
      <c r="F242" s="307">
        <v>136</v>
      </c>
      <c r="G242" s="307">
        <v>2713</v>
      </c>
      <c r="H242" s="307">
        <v>4277</v>
      </c>
      <c r="I242" s="307">
        <v>3721</v>
      </c>
      <c r="J242" s="307">
        <v>51021</v>
      </c>
      <c r="K242" s="307">
        <v>91997.48834429163</v>
      </c>
      <c r="L242" s="307">
        <v>16059</v>
      </c>
      <c r="M242" s="307">
        <v>2657</v>
      </c>
      <c r="N242" s="307">
        <v>73</v>
      </c>
      <c r="O242" s="307">
        <v>3516</v>
      </c>
      <c r="P242" s="307">
        <v>9040</v>
      </c>
      <c r="Q242" s="307">
        <v>118124</v>
      </c>
      <c r="R242" s="307">
        <v>38372</v>
      </c>
      <c r="S242" s="307">
        <v>55</v>
      </c>
      <c r="T242" s="307" t="s">
        <v>51</v>
      </c>
      <c r="U242" s="307">
        <v>8116</v>
      </c>
      <c r="V242" s="307">
        <v>29491.267958639775</v>
      </c>
      <c r="W242" s="307">
        <v>2716</v>
      </c>
      <c r="X242" s="307">
        <v>2858</v>
      </c>
      <c r="Y242" s="307">
        <v>388</v>
      </c>
      <c r="Z242" s="307">
        <v>828</v>
      </c>
      <c r="AA242" s="307">
        <v>2414</v>
      </c>
      <c r="AB242" s="307">
        <v>7692</v>
      </c>
      <c r="AC242" s="307">
        <v>4115</v>
      </c>
      <c r="AD242" s="307">
        <v>11426</v>
      </c>
      <c r="AE242" s="307">
        <v>160715</v>
      </c>
      <c r="AF242" s="307">
        <v>419580.49726116355</v>
      </c>
      <c r="AG242" s="307">
        <v>1279038.0698115968</v>
      </c>
      <c r="AH242" s="307">
        <v>374700.27189701074</v>
      </c>
      <c r="AI242" s="307" t="s">
        <v>51</v>
      </c>
      <c r="AJ242" s="307">
        <v>152</v>
      </c>
      <c r="AK242" s="307" t="s">
        <v>51</v>
      </c>
      <c r="AL242" s="307">
        <v>87859</v>
      </c>
      <c r="AM242" s="307">
        <v>49</v>
      </c>
      <c r="AN242" s="307">
        <v>1653738.3417086075</v>
      </c>
    </row>
    <row r="243" spans="1:40" s="193" customFormat="1" ht="12.75">
      <c r="A243" s="304" t="s">
        <v>438</v>
      </c>
      <c r="B243" s="308">
        <v>81856</v>
      </c>
      <c r="C243" s="308">
        <v>2344.5</v>
      </c>
      <c r="D243" s="308">
        <v>1310</v>
      </c>
      <c r="E243" s="308">
        <v>49414.295653413916</v>
      </c>
      <c r="F243" s="308">
        <v>103</v>
      </c>
      <c r="G243" s="308">
        <v>313</v>
      </c>
      <c r="H243" s="308">
        <v>1860</v>
      </c>
      <c r="I243" s="308">
        <v>2019</v>
      </c>
      <c r="J243" s="308">
        <v>25284</v>
      </c>
      <c r="K243" s="308">
        <v>34092.337732831445</v>
      </c>
      <c r="L243" s="308">
        <v>68</v>
      </c>
      <c r="M243" s="308">
        <v>394</v>
      </c>
      <c r="N243" s="308">
        <v>39</v>
      </c>
      <c r="O243" s="308">
        <v>1248</v>
      </c>
      <c r="P243" s="308">
        <v>3022</v>
      </c>
      <c r="Q243" s="308">
        <v>102279</v>
      </c>
      <c r="R243" s="308">
        <v>32864</v>
      </c>
      <c r="S243" s="308">
        <v>27</v>
      </c>
      <c r="T243" s="308" t="s">
        <v>51</v>
      </c>
      <c r="U243" s="308">
        <v>3928</v>
      </c>
      <c r="V243" s="308">
        <v>17055.14733505128</v>
      </c>
      <c r="W243" s="308">
        <v>869</v>
      </c>
      <c r="X243" s="308">
        <v>369</v>
      </c>
      <c r="Y243" s="308">
        <v>145</v>
      </c>
      <c r="Z243" s="308">
        <v>46</v>
      </c>
      <c r="AA243" s="308">
        <v>995</v>
      </c>
      <c r="AB243" s="308">
        <v>2350</v>
      </c>
      <c r="AC243" s="308">
        <v>1316</v>
      </c>
      <c r="AD243" s="308">
        <v>1035</v>
      </c>
      <c r="AE243" s="308">
        <v>63897</v>
      </c>
      <c r="AF243" s="308">
        <v>223545.48463702627</v>
      </c>
      <c r="AG243" s="308">
        <v>654087.7653583229</v>
      </c>
      <c r="AH243" s="308">
        <v>81763.49479324638</v>
      </c>
      <c r="AI243" s="308" t="s">
        <v>51</v>
      </c>
      <c r="AJ243" s="308">
        <v>100</v>
      </c>
      <c r="AK243" s="308" t="s">
        <v>51</v>
      </c>
      <c r="AL243" s="308">
        <v>11769</v>
      </c>
      <c r="AM243" s="308">
        <v>6</v>
      </c>
      <c r="AN243" s="307">
        <v>735851.2601515693</v>
      </c>
    </row>
    <row r="244" spans="1:40" ht="12.75">
      <c r="A244" s="304" t="s">
        <v>439</v>
      </c>
      <c r="B244" s="308">
        <v>40478</v>
      </c>
      <c r="C244" s="308">
        <v>1505</v>
      </c>
      <c r="D244" s="308">
        <v>1062</v>
      </c>
      <c r="E244" s="308">
        <v>26694.70467519278</v>
      </c>
      <c r="F244" s="308">
        <v>11</v>
      </c>
      <c r="G244" s="308">
        <v>758</v>
      </c>
      <c r="H244" s="308">
        <v>1414</v>
      </c>
      <c r="I244" s="308">
        <v>1171</v>
      </c>
      <c r="J244" s="308">
        <v>4255</v>
      </c>
      <c r="K244" s="308">
        <v>13288.564853556489</v>
      </c>
      <c r="L244" s="308">
        <v>159</v>
      </c>
      <c r="M244" s="308">
        <v>672</v>
      </c>
      <c r="N244" s="308">
        <v>17</v>
      </c>
      <c r="O244" s="308">
        <v>614</v>
      </c>
      <c r="P244" s="308">
        <v>2510</v>
      </c>
      <c r="Q244" s="308">
        <v>5223</v>
      </c>
      <c r="R244" s="308">
        <v>1797</v>
      </c>
      <c r="S244" s="308">
        <v>12</v>
      </c>
      <c r="T244" s="308" t="s">
        <v>51</v>
      </c>
      <c r="U244" s="308">
        <v>1036</v>
      </c>
      <c r="V244" s="308">
        <v>6604.203523146139</v>
      </c>
      <c r="W244" s="308">
        <v>1160</v>
      </c>
      <c r="X244" s="308">
        <v>1250</v>
      </c>
      <c r="Y244" s="308">
        <v>86</v>
      </c>
      <c r="Z244" s="308">
        <v>39</v>
      </c>
      <c r="AA244" s="308">
        <v>433</v>
      </c>
      <c r="AB244" s="308">
        <v>4076</v>
      </c>
      <c r="AC244" s="308">
        <v>1047</v>
      </c>
      <c r="AD244" s="308">
        <v>4608</v>
      </c>
      <c r="AE244" s="308">
        <v>45987</v>
      </c>
      <c r="AF244" s="308">
        <v>120189.75948253057</v>
      </c>
      <c r="AG244" s="308">
        <v>288157.2325344259</v>
      </c>
      <c r="AH244" s="308">
        <v>147001.12900616723</v>
      </c>
      <c r="AI244" s="308" t="s">
        <v>51</v>
      </c>
      <c r="AJ244" s="308">
        <v>25</v>
      </c>
      <c r="AK244" s="308" t="s">
        <v>51</v>
      </c>
      <c r="AL244" s="308">
        <v>55749</v>
      </c>
      <c r="AM244" s="308">
        <v>36</v>
      </c>
      <c r="AN244" s="307">
        <v>435158.36154059315</v>
      </c>
    </row>
    <row r="245" spans="1:40" ht="12.75">
      <c r="A245" s="304" t="s">
        <v>440</v>
      </c>
      <c r="B245" s="308">
        <v>51239</v>
      </c>
      <c r="C245" s="308">
        <v>272</v>
      </c>
      <c r="D245" s="308">
        <v>466</v>
      </c>
      <c r="E245" s="308">
        <v>5755.219420943174</v>
      </c>
      <c r="F245" s="308">
        <v>3</v>
      </c>
      <c r="G245" s="308">
        <v>809</v>
      </c>
      <c r="H245" s="308">
        <v>258</v>
      </c>
      <c r="I245" s="308">
        <v>328</v>
      </c>
      <c r="J245" s="308">
        <v>7605</v>
      </c>
      <c r="K245" s="308">
        <v>8295.13017560298</v>
      </c>
      <c r="L245" s="308">
        <v>8</v>
      </c>
      <c r="M245" s="308">
        <v>221</v>
      </c>
      <c r="N245" s="308">
        <v>12</v>
      </c>
      <c r="O245" s="308">
        <v>1222</v>
      </c>
      <c r="P245" s="308">
        <v>536</v>
      </c>
      <c r="Q245" s="308">
        <v>10202</v>
      </c>
      <c r="R245" s="308">
        <v>2646</v>
      </c>
      <c r="S245" s="308">
        <v>5</v>
      </c>
      <c r="T245" s="308" t="s">
        <v>51</v>
      </c>
      <c r="U245" s="308">
        <v>1746</v>
      </c>
      <c r="V245" s="308">
        <v>5229.582467952317</v>
      </c>
      <c r="W245" s="308">
        <v>313</v>
      </c>
      <c r="X245" s="308">
        <v>278</v>
      </c>
      <c r="Y245" s="308">
        <v>107</v>
      </c>
      <c r="Z245" s="308">
        <v>27</v>
      </c>
      <c r="AA245" s="308">
        <v>114</v>
      </c>
      <c r="AB245" s="308">
        <v>459</v>
      </c>
      <c r="AC245" s="308">
        <v>382</v>
      </c>
      <c r="AD245" s="308">
        <v>59</v>
      </c>
      <c r="AE245" s="308">
        <v>23967</v>
      </c>
      <c r="AF245" s="308">
        <v>40195.06103349605</v>
      </c>
      <c r="AG245" s="308">
        <v>162758.9930979945</v>
      </c>
      <c r="AH245" s="308">
        <v>42936.363731338264</v>
      </c>
      <c r="AI245" s="308" t="s">
        <v>51</v>
      </c>
      <c r="AJ245" s="308">
        <v>6</v>
      </c>
      <c r="AK245" s="308" t="s">
        <v>51</v>
      </c>
      <c r="AL245" s="308">
        <v>7259</v>
      </c>
      <c r="AM245" s="308">
        <v>1</v>
      </c>
      <c r="AN245" s="307">
        <v>205695.35682933277</v>
      </c>
    </row>
    <row r="246" spans="1:40" ht="12.75">
      <c r="A246" s="304" t="s">
        <v>441</v>
      </c>
      <c r="B246" s="308">
        <v>5474</v>
      </c>
      <c r="C246" s="308">
        <v>2959</v>
      </c>
      <c r="D246" s="308">
        <v>765</v>
      </c>
      <c r="E246" s="308">
        <v>8317.203237952366</v>
      </c>
      <c r="F246" s="308">
        <v>19</v>
      </c>
      <c r="G246" s="308">
        <v>833</v>
      </c>
      <c r="H246" s="308">
        <v>737</v>
      </c>
      <c r="I246" s="308">
        <v>203</v>
      </c>
      <c r="J246" s="308">
        <v>13050</v>
      </c>
      <c r="K246" s="308">
        <v>34222.63902037119</v>
      </c>
      <c r="L246" s="308">
        <v>15824</v>
      </c>
      <c r="M246" s="308">
        <v>1370</v>
      </c>
      <c r="N246" s="308">
        <v>5</v>
      </c>
      <c r="O246" s="308">
        <v>424</v>
      </c>
      <c r="P246" s="308">
        <v>2972</v>
      </c>
      <c r="Q246" s="308">
        <v>414</v>
      </c>
      <c r="R246" s="308">
        <v>173</v>
      </c>
      <c r="S246" s="308">
        <v>11</v>
      </c>
      <c r="T246" s="308" t="s">
        <v>51</v>
      </c>
      <c r="U246" s="308">
        <v>1292</v>
      </c>
      <c r="V246" s="308">
        <v>602.3346324900426</v>
      </c>
      <c r="W246" s="308">
        <v>365</v>
      </c>
      <c r="X246" s="308">
        <v>507</v>
      </c>
      <c r="Y246" s="308">
        <v>47</v>
      </c>
      <c r="Z246" s="308">
        <v>716</v>
      </c>
      <c r="AA246" s="308">
        <v>818</v>
      </c>
      <c r="AB246" s="308">
        <v>773</v>
      </c>
      <c r="AC246" s="308">
        <v>1370</v>
      </c>
      <c r="AD246" s="308">
        <v>3260</v>
      </c>
      <c r="AE246" s="308">
        <v>26862</v>
      </c>
      <c r="AF246" s="308">
        <v>35644.18567340753</v>
      </c>
      <c r="AG246" s="308">
        <v>160029.3625642211</v>
      </c>
      <c r="AH246" s="308">
        <v>102999.28436625889</v>
      </c>
      <c r="AI246" s="308" t="s">
        <v>51</v>
      </c>
      <c r="AJ246" s="308">
        <v>21</v>
      </c>
      <c r="AK246" s="308" t="s">
        <v>51</v>
      </c>
      <c r="AL246" s="308">
        <v>13064</v>
      </c>
      <c r="AM246" s="308">
        <v>6</v>
      </c>
      <c r="AN246" s="307">
        <v>263028.64693048</v>
      </c>
    </row>
    <row r="247" spans="1:40" s="193" customFormat="1" ht="12.75">
      <c r="A247" s="301" t="s">
        <v>215</v>
      </c>
      <c r="B247" s="307">
        <v>10205</v>
      </c>
      <c r="C247" s="307">
        <v>44036.750000000015</v>
      </c>
      <c r="D247" s="307">
        <v>30101</v>
      </c>
      <c r="E247" s="307">
        <v>21905.17100198854</v>
      </c>
      <c r="F247" s="307">
        <v>306</v>
      </c>
      <c r="G247" s="307">
        <v>24083</v>
      </c>
      <c r="H247" s="307">
        <v>13099</v>
      </c>
      <c r="I247" s="307">
        <v>5017</v>
      </c>
      <c r="J247" s="307">
        <v>51909</v>
      </c>
      <c r="K247" s="307">
        <v>116842.11959419076</v>
      </c>
      <c r="L247" s="307">
        <v>8659</v>
      </c>
      <c r="M247" s="307">
        <v>12094</v>
      </c>
      <c r="N247" s="307">
        <v>650</v>
      </c>
      <c r="O247" s="307">
        <v>3867</v>
      </c>
      <c r="P247" s="307">
        <v>34153</v>
      </c>
      <c r="Q247" s="307">
        <v>3267</v>
      </c>
      <c r="R247" s="307">
        <v>546</v>
      </c>
      <c r="S247" s="307">
        <v>1134</v>
      </c>
      <c r="T247" s="307" t="s">
        <v>51</v>
      </c>
      <c r="U247" s="307">
        <v>28272</v>
      </c>
      <c r="V247" s="307">
        <v>8300.509514948888</v>
      </c>
      <c r="W247" s="307">
        <v>7234</v>
      </c>
      <c r="X247" s="307">
        <v>9763</v>
      </c>
      <c r="Y247" s="307">
        <v>3275</v>
      </c>
      <c r="Z247" s="307">
        <v>4428</v>
      </c>
      <c r="AA247" s="307">
        <v>20353</v>
      </c>
      <c r="AB247" s="307">
        <v>12021</v>
      </c>
      <c r="AC247" s="307">
        <v>34533</v>
      </c>
      <c r="AD247" s="307">
        <v>5385</v>
      </c>
      <c r="AE247" s="307">
        <v>111909</v>
      </c>
      <c r="AF247" s="307">
        <v>70145.14660831506</v>
      </c>
      <c r="AG247" s="307">
        <v>697492.6967194432</v>
      </c>
      <c r="AH247" s="307">
        <v>120216.449095137</v>
      </c>
      <c r="AI247" s="307" t="s">
        <v>51</v>
      </c>
      <c r="AJ247" s="307">
        <v>2221</v>
      </c>
      <c r="AK247" s="307" t="s">
        <v>51</v>
      </c>
      <c r="AL247" s="307">
        <v>41549</v>
      </c>
      <c r="AM247" s="307">
        <v>1554</v>
      </c>
      <c r="AN247" s="307">
        <v>817709.1458145801</v>
      </c>
    </row>
    <row r="248" spans="1:40" ht="12.75">
      <c r="A248" s="304" t="s">
        <v>442</v>
      </c>
      <c r="B248" s="308">
        <v>7481</v>
      </c>
      <c r="C248" s="308">
        <v>32346.416666666682</v>
      </c>
      <c r="D248" s="308">
        <v>28048</v>
      </c>
      <c r="E248" s="308">
        <v>13386.553477362278</v>
      </c>
      <c r="F248" s="308">
        <v>266</v>
      </c>
      <c r="G248" s="308">
        <v>20470</v>
      </c>
      <c r="H248" s="308">
        <v>6218</v>
      </c>
      <c r="I248" s="308">
        <v>2292</v>
      </c>
      <c r="J248" s="308">
        <v>34658</v>
      </c>
      <c r="K248" s="308">
        <v>59867.85883911405</v>
      </c>
      <c r="L248" s="308">
        <v>953</v>
      </c>
      <c r="M248" s="308">
        <v>4980</v>
      </c>
      <c r="N248" s="308">
        <v>501</v>
      </c>
      <c r="O248" s="308">
        <v>3421</v>
      </c>
      <c r="P248" s="308">
        <v>10833</v>
      </c>
      <c r="Q248" s="308">
        <v>2337</v>
      </c>
      <c r="R248" s="308">
        <v>213</v>
      </c>
      <c r="S248" s="308">
        <v>999</v>
      </c>
      <c r="T248" s="308" t="s">
        <v>52</v>
      </c>
      <c r="U248" s="308">
        <v>25143</v>
      </c>
      <c r="V248" s="308">
        <v>7331.545969596076</v>
      </c>
      <c r="W248" s="308">
        <v>4707</v>
      </c>
      <c r="X248" s="308">
        <v>2470</v>
      </c>
      <c r="Y248" s="308">
        <v>2555</v>
      </c>
      <c r="Z248" s="308">
        <v>3655</v>
      </c>
      <c r="AA248" s="308">
        <v>13302</v>
      </c>
      <c r="AB248" s="308">
        <v>8242</v>
      </c>
      <c r="AC248" s="308">
        <v>27595</v>
      </c>
      <c r="AD248" s="308">
        <v>1569</v>
      </c>
      <c r="AE248" s="308">
        <v>94511</v>
      </c>
      <c r="AF248" s="308">
        <v>48660.12967513886</v>
      </c>
      <c r="AG248" s="308">
        <v>469011.50462787796</v>
      </c>
      <c r="AH248" s="308" t="s">
        <v>53</v>
      </c>
      <c r="AI248" s="308" t="s">
        <v>51</v>
      </c>
      <c r="AJ248" s="308">
        <v>639</v>
      </c>
      <c r="AK248" s="308" t="s">
        <v>51</v>
      </c>
      <c r="AL248" s="308">
        <v>824</v>
      </c>
      <c r="AM248" s="308">
        <v>194</v>
      </c>
      <c r="AN248" s="307">
        <v>469011.50462787796</v>
      </c>
    </row>
    <row r="249" spans="1:40" ht="12.75">
      <c r="A249" s="304" t="s">
        <v>443</v>
      </c>
      <c r="B249" s="308">
        <v>1147</v>
      </c>
      <c r="C249" s="308">
        <v>8713</v>
      </c>
      <c r="D249" s="308">
        <v>2246</v>
      </c>
      <c r="E249" s="308">
        <v>7681.8657040426715</v>
      </c>
      <c r="F249" s="308">
        <v>27</v>
      </c>
      <c r="G249" s="308">
        <v>21853</v>
      </c>
      <c r="H249" s="308">
        <v>2281</v>
      </c>
      <c r="I249" s="308">
        <v>2022</v>
      </c>
      <c r="J249" s="308">
        <v>17125</v>
      </c>
      <c r="K249" s="308">
        <v>58123.93213356815</v>
      </c>
      <c r="L249" s="308">
        <v>1634</v>
      </c>
      <c r="M249" s="308">
        <v>7059</v>
      </c>
      <c r="N249" s="308">
        <v>106</v>
      </c>
      <c r="O249" s="308">
        <v>481</v>
      </c>
      <c r="P249" s="308">
        <v>8569</v>
      </c>
      <c r="Q249" s="308">
        <v>921</v>
      </c>
      <c r="R249" s="308">
        <v>333</v>
      </c>
      <c r="S249" s="308">
        <v>120</v>
      </c>
      <c r="T249" s="308" t="s">
        <v>51</v>
      </c>
      <c r="U249" s="308">
        <v>3172</v>
      </c>
      <c r="V249" s="308">
        <v>774.1301961589332</v>
      </c>
      <c r="W249" s="308">
        <v>1807</v>
      </c>
      <c r="X249" s="308">
        <v>6217</v>
      </c>
      <c r="Y249" s="308">
        <v>684</v>
      </c>
      <c r="Z249" s="308">
        <v>3095</v>
      </c>
      <c r="AA249" s="308">
        <v>6084</v>
      </c>
      <c r="AB249" s="308">
        <v>2036</v>
      </c>
      <c r="AC249" s="308">
        <v>3027</v>
      </c>
      <c r="AD249" s="308">
        <v>2146</v>
      </c>
      <c r="AE249" s="308">
        <v>17818</v>
      </c>
      <c r="AF249" s="308">
        <v>18520.841407170494</v>
      </c>
      <c r="AG249" s="308">
        <v>205823.76944094023</v>
      </c>
      <c r="AH249" s="308">
        <v>72296.65497253396</v>
      </c>
      <c r="AI249" s="308" t="s">
        <v>51</v>
      </c>
      <c r="AJ249" s="308">
        <v>1333</v>
      </c>
      <c r="AK249" s="308" t="s">
        <v>51</v>
      </c>
      <c r="AL249" s="308">
        <v>38266</v>
      </c>
      <c r="AM249" s="308">
        <v>119</v>
      </c>
      <c r="AN249" s="307">
        <v>278120.42441347416</v>
      </c>
    </row>
    <row r="250" spans="1:40" ht="12.75">
      <c r="A250" s="304" t="s">
        <v>444</v>
      </c>
      <c r="B250" s="308">
        <v>4507</v>
      </c>
      <c r="C250" s="308">
        <v>1069.3333333333333</v>
      </c>
      <c r="D250" s="308">
        <v>539</v>
      </c>
      <c r="E250" s="308">
        <v>3595.0485367743404</v>
      </c>
      <c r="F250" s="308">
        <v>32</v>
      </c>
      <c r="G250" s="308">
        <v>869</v>
      </c>
      <c r="H250" s="308">
        <v>7629</v>
      </c>
      <c r="I250" s="308">
        <v>1749</v>
      </c>
      <c r="J250" s="308">
        <v>4726</v>
      </c>
      <c r="K250" s="308">
        <v>7599.1720489168165</v>
      </c>
      <c r="L250" s="308">
        <v>174</v>
      </c>
      <c r="M250" s="308">
        <v>1369</v>
      </c>
      <c r="N250" s="308">
        <v>277</v>
      </c>
      <c r="O250" s="308">
        <v>1721</v>
      </c>
      <c r="P250" s="308">
        <v>928</v>
      </c>
      <c r="Q250" s="308">
        <v>826</v>
      </c>
      <c r="R250" s="308">
        <v>48</v>
      </c>
      <c r="S250" s="308">
        <v>29</v>
      </c>
      <c r="T250" s="308" t="s">
        <v>51</v>
      </c>
      <c r="U250" s="308">
        <v>2220</v>
      </c>
      <c r="V250" s="308">
        <v>4678.94399771895</v>
      </c>
      <c r="W250" s="308">
        <v>3358</v>
      </c>
      <c r="X250" s="308">
        <v>2501</v>
      </c>
      <c r="Y250" s="308">
        <v>168</v>
      </c>
      <c r="Z250" s="308">
        <v>322</v>
      </c>
      <c r="AA250" s="308">
        <v>1450</v>
      </c>
      <c r="AB250" s="308">
        <v>6446</v>
      </c>
      <c r="AC250" s="308">
        <v>1181</v>
      </c>
      <c r="AD250" s="308">
        <v>133</v>
      </c>
      <c r="AE250" s="308">
        <v>28545</v>
      </c>
      <c r="AF250" s="308">
        <v>17034.248818140277</v>
      </c>
      <c r="AG250" s="308">
        <v>105723.74673488372</v>
      </c>
      <c r="AH250" s="308">
        <v>8530.55895932329</v>
      </c>
      <c r="AI250" s="308" t="s">
        <v>51</v>
      </c>
      <c r="AJ250" s="308">
        <v>826</v>
      </c>
      <c r="AK250" s="308" t="s">
        <v>51</v>
      </c>
      <c r="AL250" s="308">
        <v>2346</v>
      </c>
      <c r="AM250" s="308">
        <v>12</v>
      </c>
      <c r="AN250" s="307">
        <v>114254.30569420701</v>
      </c>
    </row>
    <row r="251" spans="1:40" ht="12.75">
      <c r="A251" s="304" t="s">
        <v>445</v>
      </c>
      <c r="B251" s="308">
        <v>699</v>
      </c>
      <c r="C251" s="308">
        <v>14518.66666666665</v>
      </c>
      <c r="D251" s="308">
        <v>4163</v>
      </c>
      <c r="E251" s="308">
        <v>2256.9904443116916</v>
      </c>
      <c r="F251" s="308">
        <v>115</v>
      </c>
      <c r="G251" s="308">
        <v>972</v>
      </c>
      <c r="H251" s="308">
        <v>903</v>
      </c>
      <c r="I251" s="308">
        <v>494</v>
      </c>
      <c r="J251" s="308">
        <v>15019</v>
      </c>
      <c r="K251" s="308">
        <v>30982.8374662768</v>
      </c>
      <c r="L251" s="308">
        <v>6287</v>
      </c>
      <c r="M251" s="308">
        <v>1792</v>
      </c>
      <c r="N251" s="308">
        <v>72</v>
      </c>
      <c r="O251" s="308">
        <v>544</v>
      </c>
      <c r="P251" s="308">
        <v>20331</v>
      </c>
      <c r="Q251" s="308">
        <v>360</v>
      </c>
      <c r="R251" s="308">
        <v>37</v>
      </c>
      <c r="S251" s="308">
        <v>394</v>
      </c>
      <c r="T251" s="308" t="s">
        <v>51</v>
      </c>
      <c r="U251" s="308">
        <v>2776</v>
      </c>
      <c r="V251" s="308">
        <v>192.08652053431268</v>
      </c>
      <c r="W251" s="308">
        <v>632</v>
      </c>
      <c r="X251" s="308">
        <v>402</v>
      </c>
      <c r="Y251" s="308">
        <v>921</v>
      </c>
      <c r="Z251" s="308">
        <v>692</v>
      </c>
      <c r="AA251" s="308">
        <v>7952</v>
      </c>
      <c r="AB251" s="308">
        <v>1303</v>
      </c>
      <c r="AC251" s="308">
        <v>9857</v>
      </c>
      <c r="AD251" s="308">
        <v>2580</v>
      </c>
      <c r="AE251" s="308">
        <v>29302</v>
      </c>
      <c r="AF251" s="308">
        <v>13359.311852261524</v>
      </c>
      <c r="AG251" s="308">
        <v>169908.892950051</v>
      </c>
      <c r="AH251" s="308">
        <v>34915.89326997608</v>
      </c>
      <c r="AI251" s="308" t="s">
        <v>51</v>
      </c>
      <c r="AJ251" s="308">
        <v>19</v>
      </c>
      <c r="AK251" s="308" t="s">
        <v>51</v>
      </c>
      <c r="AL251" s="308">
        <v>625</v>
      </c>
      <c r="AM251" s="308">
        <v>1380</v>
      </c>
      <c r="AN251" s="307">
        <v>204824.78622002708</v>
      </c>
    </row>
    <row r="252" spans="1:40" ht="12.75">
      <c r="A252" s="304" t="s">
        <v>446</v>
      </c>
      <c r="B252" s="308">
        <v>3845</v>
      </c>
      <c r="C252" s="308">
        <v>19710.750000000033</v>
      </c>
      <c r="D252" s="308">
        <v>23147</v>
      </c>
      <c r="E252" s="308">
        <v>8371.266316859836</v>
      </c>
      <c r="F252" s="308">
        <v>132</v>
      </c>
      <c r="G252" s="308">
        <v>385</v>
      </c>
      <c r="H252" s="308">
        <v>2113</v>
      </c>
      <c r="I252" s="308">
        <v>752</v>
      </c>
      <c r="J252" s="308">
        <v>14298</v>
      </c>
      <c r="K252" s="308">
        <v>19532.679084344363</v>
      </c>
      <c r="L252" s="308">
        <v>561</v>
      </c>
      <c r="M252" s="308">
        <v>1863</v>
      </c>
      <c r="N252" s="308">
        <v>191</v>
      </c>
      <c r="O252" s="308">
        <v>1111</v>
      </c>
      <c r="P252" s="308">
        <v>4292</v>
      </c>
      <c r="Q252" s="308">
        <v>1160</v>
      </c>
      <c r="R252" s="308">
        <v>128</v>
      </c>
      <c r="S252" s="308">
        <v>591</v>
      </c>
      <c r="T252" s="308" t="s">
        <v>51</v>
      </c>
      <c r="U252" s="308">
        <v>20050</v>
      </c>
      <c r="V252" s="308">
        <v>2651.3488005366908</v>
      </c>
      <c r="W252" s="308">
        <v>1285</v>
      </c>
      <c r="X252" s="308">
        <v>643</v>
      </c>
      <c r="Y252" s="308">
        <v>1502</v>
      </c>
      <c r="Z252" s="308">
        <v>313</v>
      </c>
      <c r="AA252" s="308">
        <v>4830</v>
      </c>
      <c r="AB252" s="308">
        <v>2234</v>
      </c>
      <c r="AC252" s="308">
        <v>18275</v>
      </c>
      <c r="AD252" s="308">
        <v>526</v>
      </c>
      <c r="AE252" s="308">
        <v>36012</v>
      </c>
      <c r="AF252" s="308">
        <v>20743.222247336897</v>
      </c>
      <c r="AG252" s="308">
        <v>211248.2664490778</v>
      </c>
      <c r="AH252" s="308">
        <v>4473.341893303676</v>
      </c>
      <c r="AI252" s="308" t="s">
        <v>51</v>
      </c>
      <c r="AJ252" s="308">
        <v>43</v>
      </c>
      <c r="AK252" s="308" t="s">
        <v>51</v>
      </c>
      <c r="AL252" s="308">
        <v>312</v>
      </c>
      <c r="AM252" s="308">
        <v>41</v>
      </c>
      <c r="AN252" s="307">
        <v>215721.60834238149</v>
      </c>
    </row>
    <row r="253" spans="1:40" s="193" customFormat="1" ht="12.75">
      <c r="A253" s="301" t="s">
        <v>407</v>
      </c>
      <c r="B253" s="307">
        <v>7394</v>
      </c>
      <c r="C253" s="307">
        <v>694</v>
      </c>
      <c r="D253" s="307">
        <v>314</v>
      </c>
      <c r="E253" s="307">
        <v>10459.02879802807</v>
      </c>
      <c r="F253" s="307">
        <v>81</v>
      </c>
      <c r="G253" s="307">
        <v>328</v>
      </c>
      <c r="H253" s="307">
        <v>407</v>
      </c>
      <c r="I253" s="307">
        <v>306</v>
      </c>
      <c r="J253" s="307">
        <v>4606</v>
      </c>
      <c r="K253" s="307">
        <v>4053.010920663639</v>
      </c>
      <c r="L253" s="307">
        <v>165</v>
      </c>
      <c r="M253" s="307">
        <v>358</v>
      </c>
      <c r="N253" s="307">
        <v>53</v>
      </c>
      <c r="O253" s="307">
        <v>3381</v>
      </c>
      <c r="P253" s="307">
        <v>490</v>
      </c>
      <c r="Q253" s="307">
        <v>2327</v>
      </c>
      <c r="R253" s="307">
        <v>839</v>
      </c>
      <c r="S253" s="307">
        <v>5</v>
      </c>
      <c r="T253" s="307" t="s">
        <v>51</v>
      </c>
      <c r="U253" s="307">
        <v>659</v>
      </c>
      <c r="V253" s="307">
        <v>3516.0531071879677</v>
      </c>
      <c r="W253" s="307">
        <v>442</v>
      </c>
      <c r="X253" s="307">
        <v>1340</v>
      </c>
      <c r="Y253" s="307">
        <v>267</v>
      </c>
      <c r="Z253" s="307">
        <v>35</v>
      </c>
      <c r="AA253" s="307">
        <v>815</v>
      </c>
      <c r="AB253" s="307">
        <v>609</v>
      </c>
      <c r="AC253" s="307">
        <v>834</v>
      </c>
      <c r="AD253" s="307">
        <v>55</v>
      </c>
      <c r="AE253" s="307">
        <v>19134</v>
      </c>
      <c r="AF253" s="307">
        <v>29503.607261884696</v>
      </c>
      <c r="AG253" s="307">
        <v>93469.70008776437</v>
      </c>
      <c r="AH253" s="307">
        <v>5652.921544838742</v>
      </c>
      <c r="AI253" s="307" t="s">
        <v>51</v>
      </c>
      <c r="AJ253" s="307">
        <v>24</v>
      </c>
      <c r="AK253" s="307" t="s">
        <v>51</v>
      </c>
      <c r="AL253" s="307">
        <v>114</v>
      </c>
      <c r="AM253" s="307">
        <v>4</v>
      </c>
      <c r="AN253" s="307">
        <v>99122.62163260311</v>
      </c>
    </row>
    <row r="254" spans="1:40" s="193" customFormat="1" ht="12.75">
      <c r="A254" s="301" t="s">
        <v>216</v>
      </c>
      <c r="B254" s="307">
        <v>4236</v>
      </c>
      <c r="C254" s="307">
        <v>111</v>
      </c>
      <c r="D254" s="307">
        <v>14</v>
      </c>
      <c r="E254" s="307">
        <v>658.0560822807846</v>
      </c>
      <c r="F254" s="307">
        <v>4</v>
      </c>
      <c r="G254" s="307">
        <v>9</v>
      </c>
      <c r="H254" s="307">
        <v>58</v>
      </c>
      <c r="I254" s="307">
        <v>51</v>
      </c>
      <c r="J254" s="307">
        <v>385</v>
      </c>
      <c r="K254" s="307">
        <v>430.6467908434439</v>
      </c>
      <c r="L254" s="307">
        <v>23</v>
      </c>
      <c r="M254" s="307">
        <v>9</v>
      </c>
      <c r="N254" s="307">
        <v>7</v>
      </c>
      <c r="O254" s="307">
        <v>1336</v>
      </c>
      <c r="P254" s="307">
        <v>53</v>
      </c>
      <c r="Q254" s="307">
        <v>541</v>
      </c>
      <c r="R254" s="307">
        <v>79</v>
      </c>
      <c r="S254" s="307" t="s">
        <v>52</v>
      </c>
      <c r="T254" s="307" t="s">
        <v>51</v>
      </c>
      <c r="U254" s="307">
        <v>76</v>
      </c>
      <c r="V254" s="307">
        <v>5562.947208366871</v>
      </c>
      <c r="W254" s="307">
        <v>55</v>
      </c>
      <c r="X254" s="307">
        <v>25</v>
      </c>
      <c r="Y254" s="307">
        <v>20</v>
      </c>
      <c r="Z254" s="307" t="s">
        <v>52</v>
      </c>
      <c r="AA254" s="307">
        <v>44</v>
      </c>
      <c r="AB254" s="307">
        <v>113</v>
      </c>
      <c r="AC254" s="307">
        <v>109</v>
      </c>
      <c r="AD254" s="307">
        <v>36</v>
      </c>
      <c r="AE254" s="307">
        <v>2191</v>
      </c>
      <c r="AF254" s="307">
        <v>5010.367614879653</v>
      </c>
      <c r="AG254" s="307">
        <v>21247.01769637075</v>
      </c>
      <c r="AH254" s="307">
        <v>13305.926936946043</v>
      </c>
      <c r="AI254" s="307" t="s">
        <v>51</v>
      </c>
      <c r="AJ254" s="307">
        <v>1</v>
      </c>
      <c r="AK254" s="307" t="s">
        <v>51</v>
      </c>
      <c r="AL254" s="307">
        <v>14</v>
      </c>
      <c r="AM254" s="307">
        <v>1</v>
      </c>
      <c r="AN254" s="307">
        <v>34552.944633316794</v>
      </c>
    </row>
    <row r="255" spans="1:40" ht="12.75">
      <c r="A255" s="304" t="s">
        <v>447</v>
      </c>
      <c r="B255" s="308">
        <v>2085</v>
      </c>
      <c r="C255" s="308">
        <v>110</v>
      </c>
      <c r="D255" s="308">
        <v>13</v>
      </c>
      <c r="E255" s="308">
        <v>602.3482559448889</v>
      </c>
      <c r="F255" s="308">
        <v>4</v>
      </c>
      <c r="G255" s="308">
        <v>8</v>
      </c>
      <c r="H255" s="308">
        <v>56</v>
      </c>
      <c r="I255" s="308">
        <v>50</v>
      </c>
      <c r="J255" s="308">
        <v>361</v>
      </c>
      <c r="K255" s="308">
        <v>418.6467908434439</v>
      </c>
      <c r="L255" s="308">
        <v>23</v>
      </c>
      <c r="M255" s="308">
        <v>8</v>
      </c>
      <c r="N255" s="308">
        <v>6</v>
      </c>
      <c r="O255" s="308">
        <v>94</v>
      </c>
      <c r="P255" s="308">
        <v>49</v>
      </c>
      <c r="Q255" s="308">
        <v>425</v>
      </c>
      <c r="R255" s="308">
        <v>77</v>
      </c>
      <c r="S255" s="308" t="s">
        <v>52</v>
      </c>
      <c r="T255" s="308" t="s">
        <v>51</v>
      </c>
      <c r="U255" s="308">
        <v>76</v>
      </c>
      <c r="V255" s="308">
        <v>2852.17682240544</v>
      </c>
      <c r="W255" s="308">
        <v>52</v>
      </c>
      <c r="X255" s="308">
        <v>25</v>
      </c>
      <c r="Y255" s="308">
        <v>20</v>
      </c>
      <c r="Z255" s="308" t="s">
        <v>52</v>
      </c>
      <c r="AA255" s="308">
        <v>29</v>
      </c>
      <c r="AB255" s="308">
        <v>112</v>
      </c>
      <c r="AC255" s="308">
        <v>105</v>
      </c>
      <c r="AD255" s="308">
        <v>36</v>
      </c>
      <c r="AE255" s="308">
        <v>2118</v>
      </c>
      <c r="AF255" s="308">
        <v>4113.40669920889</v>
      </c>
      <c r="AG255" s="308">
        <v>13928.578568402663</v>
      </c>
      <c r="AH255" s="308">
        <v>540.2911063930172</v>
      </c>
      <c r="AI255" s="308" t="s">
        <v>51</v>
      </c>
      <c r="AJ255" s="308">
        <v>1</v>
      </c>
      <c r="AK255" s="308" t="s">
        <v>51</v>
      </c>
      <c r="AL255" s="308">
        <v>14</v>
      </c>
      <c r="AM255" s="308">
        <v>1</v>
      </c>
      <c r="AN255" s="307">
        <v>14468.86967479568</v>
      </c>
    </row>
    <row r="256" spans="1:40" ht="12.75">
      <c r="A256" s="304" t="s">
        <v>448</v>
      </c>
      <c r="B256" s="308">
        <v>1791</v>
      </c>
      <c r="C256" s="308">
        <v>1</v>
      </c>
      <c r="D256" s="308">
        <v>1</v>
      </c>
      <c r="E256" s="308">
        <v>42.845424513895644</v>
      </c>
      <c r="F256" s="308" t="s">
        <v>52</v>
      </c>
      <c r="G256" s="308">
        <v>1</v>
      </c>
      <c r="H256" s="308">
        <v>2</v>
      </c>
      <c r="I256" s="308">
        <v>1</v>
      </c>
      <c r="J256" s="308">
        <v>24</v>
      </c>
      <c r="K256" s="308">
        <v>9</v>
      </c>
      <c r="L256" s="308" t="s">
        <v>52</v>
      </c>
      <c r="M256" s="308" t="s">
        <v>52</v>
      </c>
      <c r="N256" s="308">
        <v>1</v>
      </c>
      <c r="O256" s="308">
        <v>1</v>
      </c>
      <c r="P256" s="308">
        <v>4</v>
      </c>
      <c r="Q256" s="308">
        <v>116</v>
      </c>
      <c r="R256" s="308">
        <v>2</v>
      </c>
      <c r="S256" s="308" t="s">
        <v>52</v>
      </c>
      <c r="T256" s="308" t="s">
        <v>51</v>
      </c>
      <c r="U256" s="308" t="s">
        <v>52</v>
      </c>
      <c r="V256" s="308">
        <v>2710.7703859614307</v>
      </c>
      <c r="W256" s="308">
        <v>3</v>
      </c>
      <c r="X256" s="308" t="s">
        <v>52</v>
      </c>
      <c r="Y256" s="308" t="s">
        <v>52</v>
      </c>
      <c r="Z256" s="308" t="s">
        <v>52</v>
      </c>
      <c r="AA256" s="308">
        <v>15</v>
      </c>
      <c r="AB256" s="308">
        <v>1</v>
      </c>
      <c r="AC256" s="308">
        <v>4</v>
      </c>
      <c r="AD256" s="308" t="s">
        <v>52</v>
      </c>
      <c r="AE256" s="308">
        <v>70</v>
      </c>
      <c r="AF256" s="308">
        <v>825.8847716834593</v>
      </c>
      <c r="AG256" s="308">
        <v>5626.500582158785</v>
      </c>
      <c r="AH256" s="308">
        <v>12765.635830553027</v>
      </c>
      <c r="AI256" s="308" t="s">
        <v>51</v>
      </c>
      <c r="AJ256" s="308" t="s">
        <v>52</v>
      </c>
      <c r="AK256" s="308" t="s">
        <v>51</v>
      </c>
      <c r="AL256" s="308" t="s">
        <v>52</v>
      </c>
      <c r="AM256" s="308" t="s">
        <v>52</v>
      </c>
      <c r="AN256" s="307">
        <v>18392.13641271181</v>
      </c>
    </row>
    <row r="257" spans="1:40" s="193" customFormat="1" ht="12.75">
      <c r="A257" s="301" t="s">
        <v>217</v>
      </c>
      <c r="B257" s="307">
        <v>2739</v>
      </c>
      <c r="C257" s="307">
        <v>633</v>
      </c>
      <c r="D257" s="307">
        <v>1034</v>
      </c>
      <c r="E257" s="307">
        <v>14126.11911618123</v>
      </c>
      <c r="F257" s="307">
        <v>4745</v>
      </c>
      <c r="G257" s="307">
        <v>217</v>
      </c>
      <c r="H257" s="307">
        <v>362</v>
      </c>
      <c r="I257" s="307">
        <v>305</v>
      </c>
      <c r="J257" s="307">
        <v>12769</v>
      </c>
      <c r="K257" s="307">
        <v>8648.704140482383</v>
      </c>
      <c r="L257" s="307">
        <v>68</v>
      </c>
      <c r="M257" s="307">
        <v>40</v>
      </c>
      <c r="N257" s="307">
        <v>18</v>
      </c>
      <c r="O257" s="307">
        <v>109</v>
      </c>
      <c r="P257" s="307">
        <v>5296</v>
      </c>
      <c r="Q257" s="307">
        <v>1312</v>
      </c>
      <c r="R257" s="307">
        <v>176</v>
      </c>
      <c r="S257" s="307">
        <v>17</v>
      </c>
      <c r="T257" s="307" t="s">
        <v>51</v>
      </c>
      <c r="U257" s="307">
        <v>1647</v>
      </c>
      <c r="V257" s="307">
        <v>570.1852848239537</v>
      </c>
      <c r="W257" s="307">
        <v>403</v>
      </c>
      <c r="X257" s="307">
        <v>154</v>
      </c>
      <c r="Y257" s="307">
        <v>3644</v>
      </c>
      <c r="Z257" s="307">
        <v>31</v>
      </c>
      <c r="AA257" s="307">
        <v>32889</v>
      </c>
      <c r="AB257" s="307">
        <v>839</v>
      </c>
      <c r="AC257" s="307">
        <v>1627</v>
      </c>
      <c r="AD257" s="307">
        <v>10</v>
      </c>
      <c r="AE257" s="307">
        <v>7779</v>
      </c>
      <c r="AF257" s="307">
        <v>64542.14410272438</v>
      </c>
      <c r="AG257" s="307">
        <v>166750.15264421192</v>
      </c>
      <c r="AH257" s="307">
        <v>62084.8174771678</v>
      </c>
      <c r="AI257" s="307" t="s">
        <v>51</v>
      </c>
      <c r="AJ257" s="307">
        <v>12</v>
      </c>
      <c r="AK257" s="307" t="s">
        <v>51</v>
      </c>
      <c r="AL257" s="307">
        <v>1148</v>
      </c>
      <c r="AM257" s="307">
        <v>12</v>
      </c>
      <c r="AN257" s="307">
        <v>228834.9701213797</v>
      </c>
    </row>
    <row r="258" spans="1:40" ht="12.75">
      <c r="A258" s="304" t="s">
        <v>449</v>
      </c>
      <c r="B258" s="308">
        <v>87</v>
      </c>
      <c r="C258" s="308">
        <v>21</v>
      </c>
      <c r="D258" s="308">
        <v>89</v>
      </c>
      <c r="E258" s="308">
        <v>5991.192482268444</v>
      </c>
      <c r="F258" s="308">
        <v>145</v>
      </c>
      <c r="G258" s="308">
        <v>3</v>
      </c>
      <c r="H258" s="308">
        <v>20</v>
      </c>
      <c r="I258" s="308">
        <v>23</v>
      </c>
      <c r="J258" s="308">
        <v>1613</v>
      </c>
      <c r="K258" s="308">
        <v>204</v>
      </c>
      <c r="L258" s="308">
        <v>13</v>
      </c>
      <c r="M258" s="308">
        <v>7</v>
      </c>
      <c r="N258" s="308" t="s">
        <v>52</v>
      </c>
      <c r="O258" s="308">
        <v>32</v>
      </c>
      <c r="P258" s="308">
        <v>240</v>
      </c>
      <c r="Q258" s="308">
        <v>43</v>
      </c>
      <c r="R258" s="308">
        <v>5</v>
      </c>
      <c r="S258" s="308">
        <v>1</v>
      </c>
      <c r="T258" s="308" t="s">
        <v>51</v>
      </c>
      <c r="U258" s="308">
        <v>34</v>
      </c>
      <c r="V258" s="308">
        <v>34</v>
      </c>
      <c r="W258" s="308">
        <v>20</v>
      </c>
      <c r="X258" s="308">
        <v>7</v>
      </c>
      <c r="Y258" s="308">
        <v>38</v>
      </c>
      <c r="Z258" s="308">
        <v>6</v>
      </c>
      <c r="AA258" s="308">
        <v>1788</v>
      </c>
      <c r="AB258" s="308">
        <v>29</v>
      </c>
      <c r="AC258" s="308">
        <v>77</v>
      </c>
      <c r="AD258" s="308">
        <v>1</v>
      </c>
      <c r="AE258" s="308">
        <v>2903</v>
      </c>
      <c r="AF258" s="308">
        <v>12739.64800538629</v>
      </c>
      <c r="AG258" s="308">
        <v>26213.840487654732</v>
      </c>
      <c r="AH258" s="308">
        <v>9072.52798840697</v>
      </c>
      <c r="AI258" s="308" t="s">
        <v>51</v>
      </c>
      <c r="AJ258" s="308" t="s">
        <v>52</v>
      </c>
      <c r="AK258" s="308" t="s">
        <v>51</v>
      </c>
      <c r="AL258" s="308">
        <v>124</v>
      </c>
      <c r="AM258" s="308" t="s">
        <v>52</v>
      </c>
      <c r="AN258" s="307">
        <v>35286.3684760617</v>
      </c>
    </row>
    <row r="259" spans="1:40" ht="12.75">
      <c r="A259" s="304" t="s">
        <v>450</v>
      </c>
      <c r="B259" s="308">
        <v>492</v>
      </c>
      <c r="C259" s="308">
        <v>166</v>
      </c>
      <c r="D259" s="308">
        <v>103</v>
      </c>
      <c r="E259" s="308">
        <v>2391.2368898215454</v>
      </c>
      <c r="F259" s="308">
        <v>644</v>
      </c>
      <c r="G259" s="308">
        <v>50</v>
      </c>
      <c r="H259" s="308">
        <v>84</v>
      </c>
      <c r="I259" s="308">
        <v>98</v>
      </c>
      <c r="J259" s="308">
        <v>2211</v>
      </c>
      <c r="K259" s="308">
        <v>1793</v>
      </c>
      <c r="L259" s="308">
        <v>7</v>
      </c>
      <c r="M259" s="308">
        <v>8</v>
      </c>
      <c r="N259" s="308">
        <v>5</v>
      </c>
      <c r="O259" s="308">
        <v>29</v>
      </c>
      <c r="P259" s="308">
        <v>435</v>
      </c>
      <c r="Q259" s="308">
        <v>232</v>
      </c>
      <c r="R259" s="308">
        <v>47</v>
      </c>
      <c r="S259" s="308">
        <v>6</v>
      </c>
      <c r="T259" s="308" t="s">
        <v>51</v>
      </c>
      <c r="U259" s="308">
        <v>250</v>
      </c>
      <c r="V259" s="308">
        <v>98.23154071197578</v>
      </c>
      <c r="W259" s="308">
        <v>83</v>
      </c>
      <c r="X259" s="308">
        <v>20</v>
      </c>
      <c r="Y259" s="308">
        <v>27</v>
      </c>
      <c r="Z259" s="308">
        <v>4</v>
      </c>
      <c r="AA259" s="308">
        <v>4705</v>
      </c>
      <c r="AB259" s="308">
        <v>180</v>
      </c>
      <c r="AC259" s="308">
        <v>247</v>
      </c>
      <c r="AD259" s="308" t="s">
        <v>52</v>
      </c>
      <c r="AE259" s="308">
        <v>1518</v>
      </c>
      <c r="AF259" s="308">
        <v>20822.306970928395</v>
      </c>
      <c r="AG259" s="308">
        <v>36755.77540146191</v>
      </c>
      <c r="AH259" s="308">
        <v>12243.801873757287</v>
      </c>
      <c r="AI259" s="308" t="s">
        <v>51</v>
      </c>
      <c r="AJ259" s="308">
        <v>3</v>
      </c>
      <c r="AK259" s="308" t="s">
        <v>51</v>
      </c>
      <c r="AL259" s="308">
        <v>158</v>
      </c>
      <c r="AM259" s="308">
        <v>2</v>
      </c>
      <c r="AN259" s="307">
        <v>48999.5772752192</v>
      </c>
    </row>
    <row r="260" spans="1:40" ht="12.75">
      <c r="A260" s="304" t="s">
        <v>451</v>
      </c>
      <c r="B260" s="308">
        <v>2149</v>
      </c>
      <c r="C260" s="308">
        <v>446</v>
      </c>
      <c r="D260" s="308">
        <v>840</v>
      </c>
      <c r="E260" s="308">
        <v>5698.254290277281</v>
      </c>
      <c r="F260" s="308">
        <v>3956</v>
      </c>
      <c r="G260" s="308">
        <v>164</v>
      </c>
      <c r="H260" s="308">
        <v>258</v>
      </c>
      <c r="I260" s="308">
        <v>184</v>
      </c>
      <c r="J260" s="308">
        <v>8945</v>
      </c>
      <c r="K260" s="308">
        <v>6651.704140482382</v>
      </c>
      <c r="L260" s="308">
        <v>48</v>
      </c>
      <c r="M260" s="308">
        <v>25</v>
      </c>
      <c r="N260" s="308">
        <v>13</v>
      </c>
      <c r="O260" s="308">
        <v>48</v>
      </c>
      <c r="P260" s="308">
        <v>4621</v>
      </c>
      <c r="Q260" s="308">
        <v>1037</v>
      </c>
      <c r="R260" s="308">
        <v>124</v>
      </c>
      <c r="S260" s="308">
        <v>10</v>
      </c>
      <c r="T260" s="308" t="s">
        <v>51</v>
      </c>
      <c r="U260" s="308">
        <v>1363</v>
      </c>
      <c r="V260" s="308">
        <v>437.9537441119779</v>
      </c>
      <c r="W260" s="308">
        <v>300</v>
      </c>
      <c r="X260" s="308">
        <v>127</v>
      </c>
      <c r="Y260" s="308">
        <v>3532</v>
      </c>
      <c r="Z260" s="308">
        <v>21</v>
      </c>
      <c r="AA260" s="308">
        <v>26396</v>
      </c>
      <c r="AB260" s="308">
        <v>630</v>
      </c>
      <c r="AC260" s="308">
        <v>1274</v>
      </c>
      <c r="AD260" s="308">
        <v>9</v>
      </c>
      <c r="AE260" s="308">
        <v>3293</v>
      </c>
      <c r="AF260" s="308">
        <v>30950.15695289393</v>
      </c>
      <c r="AG260" s="308">
        <v>103551.06912776557</v>
      </c>
      <c r="AH260" s="308">
        <v>40768.48761500354</v>
      </c>
      <c r="AI260" s="308" t="s">
        <v>51</v>
      </c>
      <c r="AJ260" s="308">
        <v>9</v>
      </c>
      <c r="AK260" s="308" t="s">
        <v>51</v>
      </c>
      <c r="AL260" s="308">
        <v>866</v>
      </c>
      <c r="AM260" s="308">
        <v>10</v>
      </c>
      <c r="AN260" s="307">
        <v>144319.5567427691</v>
      </c>
    </row>
    <row r="261" spans="1:40" ht="12.75">
      <c r="A261" s="296"/>
      <c r="B261" s="381"/>
      <c r="C261" s="309"/>
      <c r="D261" s="309"/>
      <c r="E261" s="309"/>
      <c r="F261" s="309"/>
      <c r="G261" s="309"/>
      <c r="H261" s="309"/>
      <c r="I261" s="309"/>
      <c r="J261" s="309"/>
      <c r="K261" s="309"/>
      <c r="L261" s="309"/>
      <c r="M261" s="309"/>
      <c r="N261" s="309"/>
      <c r="O261" s="309"/>
      <c r="P261" s="309"/>
      <c r="Q261" s="309"/>
      <c r="R261" s="309"/>
      <c r="S261" s="309"/>
      <c r="T261" s="309"/>
      <c r="U261" s="309"/>
      <c r="V261" s="309"/>
      <c r="W261" s="309"/>
      <c r="X261" s="309"/>
      <c r="Y261" s="309"/>
      <c r="Z261" s="309"/>
      <c r="AA261" s="309"/>
      <c r="AB261" s="309"/>
      <c r="AC261" s="309"/>
      <c r="AD261" s="309"/>
      <c r="AE261" s="309"/>
      <c r="AF261" s="309"/>
      <c r="AG261" s="309"/>
      <c r="AH261" s="309"/>
      <c r="AI261" s="381"/>
      <c r="AJ261" s="381"/>
      <c r="AK261" s="309"/>
      <c r="AL261" s="309"/>
      <c r="AM261" s="309"/>
      <c r="AN261" s="307"/>
    </row>
    <row r="262" spans="1:40" ht="12.75">
      <c r="A262" s="301" t="s">
        <v>408</v>
      </c>
      <c r="B262" s="307">
        <v>230635</v>
      </c>
      <c r="C262" s="307">
        <v>53396.250000000015</v>
      </c>
      <c r="D262" s="307">
        <v>42484</v>
      </c>
      <c r="E262" s="307">
        <v>185399.36455763975</v>
      </c>
      <c r="F262" s="307">
        <v>12155</v>
      </c>
      <c r="G262" s="307">
        <v>27907</v>
      </c>
      <c r="H262" s="307">
        <v>19121</v>
      </c>
      <c r="I262" s="307">
        <v>11303</v>
      </c>
      <c r="J262" s="307">
        <v>243436</v>
      </c>
      <c r="K262" s="307">
        <v>245522.41264276826</v>
      </c>
      <c r="L262" s="307">
        <v>26158</v>
      </c>
      <c r="M262" s="307">
        <v>15459</v>
      </c>
      <c r="N262" s="307">
        <v>815</v>
      </c>
      <c r="O262" s="307">
        <v>12794</v>
      </c>
      <c r="P262" s="307">
        <v>68273</v>
      </c>
      <c r="Q262" s="307">
        <v>126568</v>
      </c>
      <c r="R262" s="307">
        <v>40322</v>
      </c>
      <c r="S262" s="307">
        <v>1319</v>
      </c>
      <c r="T262" s="307">
        <v>1892</v>
      </c>
      <c r="U262" s="307">
        <v>40795</v>
      </c>
      <c r="V262" s="307">
        <v>59635.8599083898</v>
      </c>
      <c r="W262" s="307">
        <v>16104</v>
      </c>
      <c r="X262" s="307">
        <v>14965</v>
      </c>
      <c r="Y262" s="307">
        <v>18584</v>
      </c>
      <c r="Z262" s="307">
        <v>5395</v>
      </c>
      <c r="AA262" s="307">
        <v>64906</v>
      </c>
      <c r="AB262" s="307">
        <v>34556</v>
      </c>
      <c r="AC262" s="307">
        <v>45583</v>
      </c>
      <c r="AD262" s="307">
        <v>20219</v>
      </c>
      <c r="AE262" s="307">
        <v>335870</v>
      </c>
      <c r="AF262" s="307">
        <v>624474.0000000001</v>
      </c>
      <c r="AG262" s="307">
        <v>2646045.887108798</v>
      </c>
      <c r="AH262" s="307">
        <v>697046</v>
      </c>
      <c r="AI262" s="307" t="s">
        <v>51</v>
      </c>
      <c r="AJ262" s="307">
        <v>2421</v>
      </c>
      <c r="AK262" s="307" t="s">
        <v>51</v>
      </c>
      <c r="AL262" s="307">
        <v>143303</v>
      </c>
      <c r="AM262" s="307">
        <v>1674</v>
      </c>
      <c r="AN262" s="307">
        <v>3343091.887108798</v>
      </c>
    </row>
    <row r="263" spans="1:40" ht="12.75">
      <c r="A263" s="301" t="s">
        <v>409</v>
      </c>
      <c r="B263" s="307">
        <v>105764</v>
      </c>
      <c r="C263" s="307">
        <v>30382</v>
      </c>
      <c r="D263" s="307">
        <v>38799</v>
      </c>
      <c r="E263" s="307">
        <v>94401</v>
      </c>
      <c r="F263" s="307">
        <v>3477</v>
      </c>
      <c r="G263" s="307">
        <v>5468</v>
      </c>
      <c r="H263" s="307">
        <v>12871</v>
      </c>
      <c r="I263" s="307">
        <v>5570</v>
      </c>
      <c r="J263" s="307">
        <v>137085</v>
      </c>
      <c r="K263" s="307">
        <v>187033</v>
      </c>
      <c r="L263" s="307">
        <v>8615</v>
      </c>
      <c r="M263" s="307">
        <v>9904</v>
      </c>
      <c r="N263" s="307">
        <v>403</v>
      </c>
      <c r="O263" s="307">
        <v>7413</v>
      </c>
      <c r="P263" s="307">
        <v>24929</v>
      </c>
      <c r="Q263" s="307">
        <v>66607</v>
      </c>
      <c r="R263" s="307">
        <v>3373</v>
      </c>
      <c r="S263" s="307">
        <v>652</v>
      </c>
      <c r="T263" s="307">
        <v>2430</v>
      </c>
      <c r="U263" s="307">
        <v>14012</v>
      </c>
      <c r="V263" s="307">
        <v>8210</v>
      </c>
      <c r="W263" s="307">
        <v>8699</v>
      </c>
      <c r="X263" s="307">
        <v>6126</v>
      </c>
      <c r="Y263" s="307">
        <v>10616</v>
      </c>
      <c r="Z263" s="307">
        <v>1570</v>
      </c>
      <c r="AA263" s="307">
        <v>25502</v>
      </c>
      <c r="AB263" s="307">
        <v>25548</v>
      </c>
      <c r="AC263" s="307">
        <v>26003</v>
      </c>
      <c r="AD263" s="307">
        <v>17654</v>
      </c>
      <c r="AE263" s="307">
        <v>222936</v>
      </c>
      <c r="AF263" s="307">
        <v>475169</v>
      </c>
      <c r="AG263" s="307">
        <v>1587221</v>
      </c>
      <c r="AH263" s="307">
        <v>383297</v>
      </c>
      <c r="AI263" s="307" t="s">
        <v>51</v>
      </c>
      <c r="AJ263" s="307">
        <v>863</v>
      </c>
      <c r="AK263" s="307" t="s">
        <v>51</v>
      </c>
      <c r="AL263" s="307">
        <v>41210</v>
      </c>
      <c r="AM263" s="307">
        <v>778</v>
      </c>
      <c r="AN263" s="307">
        <v>1970518</v>
      </c>
    </row>
    <row r="264" spans="1:40" ht="12.75">
      <c r="A264" s="301"/>
      <c r="B264" s="382"/>
      <c r="C264" s="310"/>
      <c r="D264" s="310"/>
      <c r="E264" s="310"/>
      <c r="F264" s="310"/>
      <c r="G264" s="310"/>
      <c r="H264" s="310"/>
      <c r="I264" s="310"/>
      <c r="J264" s="310"/>
      <c r="K264" s="310"/>
      <c r="L264" s="310"/>
      <c r="M264" s="310"/>
      <c r="N264" s="310"/>
      <c r="O264" s="310"/>
      <c r="P264" s="310"/>
      <c r="Q264" s="310"/>
      <c r="R264" s="310"/>
      <c r="S264" s="310"/>
      <c r="T264" s="310"/>
      <c r="U264" s="310"/>
      <c r="V264" s="310"/>
      <c r="W264" s="310"/>
      <c r="X264" s="310"/>
      <c r="Y264" s="310"/>
      <c r="Z264" s="310"/>
      <c r="AA264" s="310"/>
      <c r="AB264" s="310"/>
      <c r="AC264" s="310"/>
      <c r="AD264" s="310"/>
      <c r="AE264" s="310"/>
      <c r="AF264" s="310"/>
      <c r="AG264" s="310"/>
      <c r="AH264" s="310"/>
      <c r="AI264" s="382"/>
      <c r="AJ264" s="382"/>
      <c r="AK264" s="310"/>
      <c r="AL264" s="310"/>
      <c r="AM264" s="310"/>
      <c r="AN264" s="307"/>
    </row>
    <row r="265" spans="1:40" ht="12.75">
      <c r="A265" s="301" t="s">
        <v>386</v>
      </c>
      <c r="B265" s="383">
        <v>6.898853151160609</v>
      </c>
      <c r="C265" s="372">
        <v>1.5972115575374934</v>
      </c>
      <c r="D265" s="372">
        <v>1.2707996499833387</v>
      </c>
      <c r="E265" s="372">
        <v>5.54574540031499</v>
      </c>
      <c r="F265" s="372">
        <v>0.36358557917209966</v>
      </c>
      <c r="G265" s="372">
        <v>0.8347661668412822</v>
      </c>
      <c r="H265" s="372">
        <v>0.5719555622665338</v>
      </c>
      <c r="I265" s="372">
        <v>0.3381001893362602</v>
      </c>
      <c r="J265" s="372">
        <v>7.281762159715282</v>
      </c>
      <c r="K265" s="372">
        <v>7.344171830559617</v>
      </c>
      <c r="L265" s="372">
        <v>0.7824493278472878</v>
      </c>
      <c r="M265" s="372">
        <v>0.46241624585943963</v>
      </c>
      <c r="N265" s="372">
        <v>0.02437862994860232</v>
      </c>
      <c r="O265" s="372">
        <v>0.3826996215489793</v>
      </c>
      <c r="P265" s="372">
        <v>2.04221129138764</v>
      </c>
      <c r="Q265" s="372">
        <v>3.7859563623738635</v>
      </c>
      <c r="R265" s="372">
        <v>1.2061289776534267</v>
      </c>
      <c r="S265" s="372">
        <v>0.039454494358535534</v>
      </c>
      <c r="T265" s="372">
        <v>0.05659431639601913</v>
      </c>
      <c r="U265" s="372">
        <v>1.2202775567524315</v>
      </c>
      <c r="V265" s="372">
        <v>1.7838534483108273</v>
      </c>
      <c r="W265" s="372">
        <v>0.48170976281262795</v>
      </c>
      <c r="X265" s="372">
        <v>0.4476395057433543</v>
      </c>
      <c r="Y265" s="372">
        <v>0.5558925876869025</v>
      </c>
      <c r="Z265" s="372">
        <v>0.16137755653093194</v>
      </c>
      <c r="AA265" s="372">
        <v>1.9414961416490581</v>
      </c>
      <c r="AB265" s="372">
        <v>1.0336539098207385</v>
      </c>
      <c r="AC265" s="372">
        <v>1.3634982686467971</v>
      </c>
      <c r="AD265" s="372">
        <v>0.6047994097310311</v>
      </c>
      <c r="AE265" s="372">
        <v>10.046687657468787</v>
      </c>
      <c r="AF265" s="372">
        <v>18.679534427636185</v>
      </c>
      <c r="AG265" s="311">
        <v>79.14966074705097</v>
      </c>
      <c r="AH265" s="311">
        <v>20.850339252949023</v>
      </c>
      <c r="AI265" s="383" t="s">
        <v>51</v>
      </c>
      <c r="AJ265" s="383">
        <v>0.07241799154057205</v>
      </c>
      <c r="AK265" s="372" t="s">
        <v>51</v>
      </c>
      <c r="AL265" s="372">
        <v>4.286540868128292</v>
      </c>
      <c r="AM265" s="372">
        <v>0.05007340679013532</v>
      </c>
      <c r="AN265" s="307">
        <v>100</v>
      </c>
    </row>
    <row r="266" spans="1:40" ht="12.75">
      <c r="A266" s="301" t="s">
        <v>410</v>
      </c>
      <c r="B266" s="383">
        <v>5.367319659094715</v>
      </c>
      <c r="C266" s="372">
        <v>1.541828087842892</v>
      </c>
      <c r="D266" s="372">
        <v>1.9689746553951804</v>
      </c>
      <c r="E266" s="372">
        <v>4.7906692554952555</v>
      </c>
      <c r="F266" s="372">
        <v>0.17645106515139675</v>
      </c>
      <c r="G266" s="372">
        <v>0.27749048727288966</v>
      </c>
      <c r="H266" s="372">
        <v>0.6531785043323634</v>
      </c>
      <c r="I266" s="372">
        <v>0.2826667911686166</v>
      </c>
      <c r="J266" s="372">
        <v>6.95680019162474</v>
      </c>
      <c r="K266" s="372">
        <v>9.491565162053835</v>
      </c>
      <c r="L266" s="372">
        <v>0.4371946868792876</v>
      </c>
      <c r="M266" s="372">
        <v>0.5026089586596012</v>
      </c>
      <c r="N266" s="372">
        <v>0.020451475195862205</v>
      </c>
      <c r="O266" s="372">
        <v>0.3761954978335646</v>
      </c>
      <c r="P266" s="372">
        <v>1.2650988217311387</v>
      </c>
      <c r="Q266" s="372">
        <v>3.3801771919870816</v>
      </c>
      <c r="R266" s="372">
        <v>0.17117326510085165</v>
      </c>
      <c r="S266" s="372">
        <v>0.03308774647072495</v>
      </c>
      <c r="T266" s="372">
        <v>0.12331782810408227</v>
      </c>
      <c r="U266" s="372">
        <v>0.711082060656132</v>
      </c>
      <c r="V266" s="372">
        <v>0.4166417155286072</v>
      </c>
      <c r="W266" s="372">
        <v>0.4414575253816509</v>
      </c>
      <c r="X266" s="372">
        <v>0.3108827222080692</v>
      </c>
      <c r="Y266" s="372">
        <v>0.5387415897748714</v>
      </c>
      <c r="Z266" s="372">
        <v>0.07967448153226715</v>
      </c>
      <c r="AA266" s="372">
        <v>1.2941774700865458</v>
      </c>
      <c r="AB266" s="372">
        <v>1.2965118816473638</v>
      </c>
      <c r="AC266" s="372">
        <v>1.3196022568684986</v>
      </c>
      <c r="AD266" s="372">
        <v>0.8959065585800282</v>
      </c>
      <c r="AE266" s="372">
        <v>11.3135733852723</v>
      </c>
      <c r="AF266" s="372">
        <v>24.11391319439863</v>
      </c>
      <c r="AG266" s="311">
        <v>80.54841417332905</v>
      </c>
      <c r="AH266" s="311">
        <v>19.451585826670957</v>
      </c>
      <c r="AI266" s="383" t="s">
        <v>51</v>
      </c>
      <c r="AJ266" s="383">
        <v>0.04379559080404239</v>
      </c>
      <c r="AK266" s="372" t="s">
        <v>51</v>
      </c>
      <c r="AL266" s="372">
        <v>2.09132827002849</v>
      </c>
      <c r="AM266" s="372">
        <v>0.039482004224269965</v>
      </c>
      <c r="AN266" s="307">
        <v>100</v>
      </c>
    </row>
    <row r="267" spans="1:40" ht="12.75">
      <c r="A267" s="302"/>
      <c r="B267" s="133"/>
      <c r="C267" s="22"/>
      <c r="D267" s="22"/>
      <c r="E267" s="22"/>
      <c r="F267" s="22"/>
      <c r="G267" s="22"/>
      <c r="H267" s="22"/>
      <c r="I267" s="22"/>
      <c r="J267" s="22"/>
      <c r="K267" s="22"/>
      <c r="L267" s="22"/>
      <c r="M267" s="22"/>
      <c r="N267" s="22"/>
      <c r="O267" s="22"/>
      <c r="P267" s="22"/>
      <c r="Q267" s="22"/>
      <c r="R267" s="22"/>
      <c r="S267" s="22"/>
      <c r="T267" s="22"/>
      <c r="U267" s="373"/>
      <c r="V267" s="22"/>
      <c r="W267" s="22"/>
      <c r="X267" s="22"/>
      <c r="Y267" s="22"/>
      <c r="Z267" s="22"/>
      <c r="AA267" s="22"/>
      <c r="AB267" s="22"/>
      <c r="AC267" s="22"/>
      <c r="AD267" s="22"/>
      <c r="AE267" s="22"/>
      <c r="AF267" s="194"/>
      <c r="AG267" s="312"/>
      <c r="AH267" s="22"/>
      <c r="AI267" s="133"/>
      <c r="AJ267" s="22"/>
      <c r="AK267" s="22"/>
      <c r="AL267" s="22"/>
      <c r="AM267" s="22"/>
      <c r="AN267" s="194"/>
    </row>
    <row r="268" spans="1:40" ht="150.75" customHeight="1">
      <c r="A268" s="492" t="s">
        <v>452</v>
      </c>
      <c r="B268" s="492"/>
      <c r="C268" s="492"/>
      <c r="D268" s="492"/>
      <c r="E268" s="492"/>
      <c r="F268" s="492"/>
      <c r="G268" s="492"/>
      <c r="H268" s="492"/>
      <c r="I268" s="492"/>
      <c r="J268" s="492"/>
      <c r="K268" s="492"/>
      <c r="L268" s="492"/>
      <c r="M268" s="492"/>
      <c r="N268" s="492"/>
      <c r="O268" s="492"/>
      <c r="P268" s="492"/>
      <c r="Q268" s="492"/>
      <c r="R268" s="492"/>
      <c r="S268" s="492"/>
      <c r="T268" s="492"/>
      <c r="U268" s="492"/>
      <c r="V268" s="492"/>
      <c r="W268" s="492"/>
      <c r="X268" s="492"/>
      <c r="Y268" s="492"/>
      <c r="Z268" s="492"/>
      <c r="AA268" s="492"/>
      <c r="AB268" s="492"/>
      <c r="AC268" s="492"/>
      <c r="AD268" s="492"/>
      <c r="AE268" s="492"/>
      <c r="AF268" s="492"/>
      <c r="AG268" s="492"/>
      <c r="AH268" s="492"/>
      <c r="AI268" s="492"/>
      <c r="AJ268" s="492"/>
      <c r="AK268" s="492"/>
      <c r="AL268" s="492"/>
      <c r="AM268" s="492"/>
      <c r="AN268" s="492"/>
    </row>
    <row r="276" spans="1:3" ht="12.75">
      <c r="A276" s="323" t="s">
        <v>386</v>
      </c>
      <c r="B276" s="31">
        <v>2008</v>
      </c>
      <c r="C276" s="31">
        <v>2000</v>
      </c>
    </row>
    <row r="277" spans="1:3" ht="12.75">
      <c r="A277" s="324" t="s">
        <v>7</v>
      </c>
      <c r="B277" s="325">
        <v>1.5184056388530227</v>
      </c>
      <c r="C277" s="325">
        <v>2.01667053713404</v>
      </c>
    </row>
    <row r="278" spans="1:3" ht="12.75">
      <c r="A278" s="324" t="s">
        <v>177</v>
      </c>
      <c r="B278" s="325">
        <v>1.902960505576134</v>
      </c>
      <c r="C278" s="325">
        <v>2.514990902092325</v>
      </c>
    </row>
  </sheetData>
  <sheetProtection/>
  <mergeCells count="7">
    <mergeCell ref="B8:AN8"/>
    <mergeCell ref="AH10:AM10"/>
    <mergeCell ref="A268:AN268"/>
    <mergeCell ref="AH9:AM9"/>
    <mergeCell ref="B9:AG9"/>
    <mergeCell ref="AG11:AG13"/>
    <mergeCell ref="AH11:AH13"/>
  </mergeCells>
  <hyperlinks>
    <hyperlink ref="A1" r:id="rId1" display="http://www.sourceoecd.org/9789264055988"/>
  </hyperlinks>
  <printOptions/>
  <pageMargins left="0.75" right="0.75" top="1" bottom="1" header="0.5" footer="0.5"/>
  <pageSetup fitToHeight="8" fitToWidth="2" horizontalDpi="600" verticalDpi="600" orientation="landscape" pageOrder="overThenDown" paperSize="9" scale="60" r:id="rId4"/>
  <legacyDrawing r:id="rId3"/>
</worksheet>
</file>

<file path=xl/worksheets/sheet9.xml><?xml version="1.0" encoding="utf-8"?>
<worksheet xmlns="http://schemas.openxmlformats.org/spreadsheetml/2006/main" xmlns:r="http://schemas.openxmlformats.org/officeDocument/2006/relationships">
  <sheetPr codeName="Sheet19"/>
  <dimension ref="A1:R46"/>
  <sheetViews>
    <sheetView zoomScalePageLayoutView="0" workbookViewId="0" topLeftCell="J1">
      <selection activeCell="A1" sqref="A1"/>
    </sheetView>
  </sheetViews>
  <sheetFormatPr defaultColWidth="9.140625" defaultRowHeight="12.75"/>
  <cols>
    <col min="1" max="1" width="7.421875" style="198" customWidth="1"/>
    <col min="2" max="3" width="16.00390625" style="198" customWidth="1"/>
    <col min="4" max="6" width="9.28125" style="198" customWidth="1"/>
    <col min="7" max="8" width="16.00390625" style="198" customWidth="1"/>
    <col min="9" max="16384" width="9.140625" style="198" customWidth="1"/>
  </cols>
  <sheetData>
    <row r="1" ht="12.75">
      <c r="A1" s="402" t="s">
        <v>488</v>
      </c>
    </row>
    <row r="2" spans="1:2" ht="11.25">
      <c r="A2" s="413" t="s">
        <v>489</v>
      </c>
      <c r="B2" s="198" t="s">
        <v>374</v>
      </c>
    </row>
    <row r="3" ht="11.25">
      <c r="A3" s="413" t="s">
        <v>490</v>
      </c>
    </row>
    <row r="4" spans="1:18" ht="11.25" customHeight="1">
      <c r="A4" s="197" t="s">
        <v>379</v>
      </c>
      <c r="K4" s="337"/>
      <c r="L4" s="148"/>
      <c r="M4" s="148"/>
      <c r="N4" s="148"/>
      <c r="O4" s="148"/>
      <c r="P4" s="148"/>
      <c r="Q4" s="148"/>
      <c r="R4" s="148"/>
    </row>
    <row r="5" spans="1:18" ht="18.75" customHeight="1">
      <c r="A5" s="497" t="s">
        <v>468</v>
      </c>
      <c r="B5" s="497"/>
      <c r="C5" s="497"/>
      <c r="D5" s="497"/>
      <c r="E5" s="497"/>
      <c r="F5" s="497"/>
      <c r="G5" s="497"/>
      <c r="H5" s="497"/>
      <c r="K5" s="338"/>
      <c r="L5" s="338"/>
      <c r="M5" s="338"/>
      <c r="N5" s="338"/>
      <c r="O5" s="338"/>
      <c r="P5" s="338"/>
      <c r="Q5" s="338"/>
      <c r="R5" s="338"/>
    </row>
    <row r="6" spans="11:18" ht="11.25">
      <c r="K6" s="148"/>
      <c r="L6" s="148"/>
      <c r="M6" s="148"/>
      <c r="N6" s="148"/>
      <c r="O6" s="148"/>
      <c r="P6" s="148"/>
      <c r="Q6" s="148"/>
      <c r="R6" s="148"/>
    </row>
    <row r="7" spans="1:18" ht="101.25" customHeight="1">
      <c r="A7" s="498" t="s">
        <v>475</v>
      </c>
      <c r="B7" s="498"/>
      <c r="C7" s="498"/>
      <c r="D7" s="498"/>
      <c r="E7" s="498"/>
      <c r="F7" s="498"/>
      <c r="G7" s="498"/>
      <c r="H7" s="498"/>
      <c r="I7" s="199"/>
      <c r="J7" s="199"/>
      <c r="K7" s="338"/>
      <c r="L7" s="339"/>
      <c r="M7" s="339"/>
      <c r="N7" s="339"/>
      <c r="O7" s="339"/>
      <c r="P7" s="339"/>
      <c r="Q7" s="339"/>
      <c r="R7" s="339"/>
    </row>
    <row r="8" ht="112.5" customHeight="1"/>
    <row r="10" spans="1:8" ht="22.5">
      <c r="A10" s="200" t="s">
        <v>323</v>
      </c>
      <c r="B10" s="200" t="s">
        <v>263</v>
      </c>
      <c r="C10" s="200" t="s">
        <v>324</v>
      </c>
      <c r="D10" s="201" t="s">
        <v>372</v>
      </c>
      <c r="E10" s="202" t="s">
        <v>357</v>
      </c>
      <c r="F10" s="89">
        <v>2008</v>
      </c>
      <c r="G10" s="203" t="s">
        <v>358</v>
      </c>
      <c r="H10" s="203" t="s">
        <v>359</v>
      </c>
    </row>
    <row r="11" spans="1:8" ht="11.25">
      <c r="A11" s="204">
        <v>8</v>
      </c>
      <c r="B11" s="204" t="s">
        <v>12</v>
      </c>
      <c r="C11" s="205" t="s">
        <v>12</v>
      </c>
      <c r="D11" s="206">
        <f>'T_C2.1'!B23</f>
      </c>
      <c r="E11" s="207"/>
      <c r="F11" s="208" t="str">
        <f>'T_C2.1'!C23</f>
        <v>m</v>
      </c>
      <c r="G11" s="209" t="str">
        <f aca="true" t="shared" si="0" ref="G11:G46">B11&amp;E11</f>
        <v>France</v>
      </c>
      <c r="H11" s="209" t="str">
        <f aca="true" t="shared" si="1" ref="H11:H46">C11&amp;E11</f>
        <v>France</v>
      </c>
    </row>
    <row r="12" spans="1:8" ht="11.25">
      <c r="A12" s="210">
        <v>10</v>
      </c>
      <c r="B12" s="210" t="s">
        <v>14</v>
      </c>
      <c r="C12" s="211" t="s">
        <v>332</v>
      </c>
      <c r="D12" s="212">
        <f>'T_C2.1'!B25</f>
        <v>4</v>
      </c>
      <c r="E12" s="213"/>
      <c r="F12" s="214" t="str">
        <f>'T_C2.1'!C25</f>
        <v>m</v>
      </c>
      <c r="G12" s="215" t="str">
        <f t="shared" si="0"/>
        <v>Greece</v>
      </c>
      <c r="H12" s="215" t="str">
        <f t="shared" si="1"/>
        <v>Grèce</v>
      </c>
    </row>
    <row r="13" spans="1:8" ht="11.25">
      <c r="A13" s="210">
        <v>14</v>
      </c>
      <c r="B13" s="210" t="s">
        <v>21</v>
      </c>
      <c r="C13" s="211" t="s">
        <v>336</v>
      </c>
      <c r="D13" s="212">
        <f>'T_C2.1'!B29</f>
      </c>
      <c r="E13" s="213"/>
      <c r="F13" s="214" t="str">
        <f>'T_C2.1'!C29</f>
        <v>m</v>
      </c>
      <c r="G13" s="215" t="str">
        <f t="shared" si="0"/>
        <v>Italy</v>
      </c>
      <c r="H13" s="215" t="str">
        <f t="shared" si="1"/>
        <v>Italie</v>
      </c>
    </row>
    <row r="14" spans="1:8" ht="11.25">
      <c r="A14" s="210">
        <v>16</v>
      </c>
      <c r="B14" s="210" t="s">
        <v>25</v>
      </c>
      <c r="C14" s="211" t="s">
        <v>338</v>
      </c>
      <c r="D14" s="212">
        <f>'T_C2.1'!B31</f>
      </c>
      <c r="E14" s="213"/>
      <c r="F14" s="214" t="str">
        <f>'T_C2.1'!C31</f>
        <v>m</v>
      </c>
      <c r="G14" s="215" t="str">
        <f t="shared" si="0"/>
        <v>Korea</v>
      </c>
      <c r="H14" s="215" t="str">
        <f t="shared" si="1"/>
        <v>Corée</v>
      </c>
    </row>
    <row r="15" spans="1:8" ht="11.25">
      <c r="A15" s="210">
        <v>17</v>
      </c>
      <c r="B15" s="210" t="s">
        <v>26</v>
      </c>
      <c r="C15" s="211" t="s">
        <v>26</v>
      </c>
      <c r="D15" s="212">
        <f>'T_C2.1'!B32</f>
      </c>
      <c r="E15" s="213"/>
      <c r="F15" s="214" t="str">
        <f>'T_C2.1'!C32</f>
        <v>m</v>
      </c>
      <c r="G15" s="215" t="str">
        <f t="shared" si="0"/>
        <v>Luxembourg</v>
      </c>
      <c r="H15" s="215" t="str">
        <f t="shared" si="1"/>
        <v>Luxembourg</v>
      </c>
    </row>
    <row r="16" spans="1:8" ht="11.25">
      <c r="A16" s="210">
        <v>18</v>
      </c>
      <c r="B16" s="210" t="s">
        <v>28</v>
      </c>
      <c r="C16" s="211" t="s">
        <v>339</v>
      </c>
      <c r="D16" s="212">
        <f>'T_C2.1'!B33</f>
      </c>
      <c r="E16" s="213"/>
      <c r="F16" s="214" t="str">
        <f>'T_C2.1'!C33</f>
        <v>m</v>
      </c>
      <c r="G16" s="215" t="str">
        <f t="shared" si="0"/>
        <v>Mexico</v>
      </c>
      <c r="H16" s="215" t="str">
        <f t="shared" si="1"/>
        <v>Mexique</v>
      </c>
    </row>
    <row r="17" spans="1:8" ht="11.25">
      <c r="A17" s="210">
        <v>22</v>
      </c>
      <c r="B17" s="210" t="s">
        <v>35</v>
      </c>
      <c r="C17" s="211" t="s">
        <v>343</v>
      </c>
      <c r="D17" s="212">
        <f>'T_C2.1'!B37</f>
      </c>
      <c r="E17" s="213"/>
      <c r="F17" s="214" t="str">
        <f>'T_C2.1'!C37</f>
        <v>m</v>
      </c>
      <c r="G17" s="215" t="str">
        <f t="shared" si="0"/>
        <v>Poland</v>
      </c>
      <c r="H17" s="215" t="str">
        <f t="shared" si="1"/>
        <v>Pologne</v>
      </c>
    </row>
    <row r="18" spans="1:8" ht="11.25">
      <c r="A18" s="210">
        <v>28</v>
      </c>
      <c r="B18" s="210" t="s">
        <v>45</v>
      </c>
      <c r="C18" s="211" t="s">
        <v>348</v>
      </c>
      <c r="D18" s="212">
        <f>'T_C2.1'!B43</f>
      </c>
      <c r="E18" s="213"/>
      <c r="F18" s="214" t="str">
        <f>'T_C2.1'!C43</f>
        <v>m</v>
      </c>
      <c r="G18" s="215" t="str">
        <f t="shared" si="0"/>
        <v>Turkey</v>
      </c>
      <c r="H18" s="215" t="str">
        <f t="shared" si="1"/>
        <v>Turquie</v>
      </c>
    </row>
    <row r="19" spans="1:8" ht="11.25">
      <c r="A19" s="210">
        <v>31</v>
      </c>
      <c r="B19" s="210" t="s">
        <v>4</v>
      </c>
      <c r="C19" s="211" t="s">
        <v>351</v>
      </c>
      <c r="D19" s="212">
        <f>'T_C2.1'!B51</f>
      </c>
      <c r="E19" s="213"/>
      <c r="F19" s="214" t="str">
        <f>'T_C2.1'!C51</f>
        <v>m</v>
      </c>
      <c r="G19" s="215" t="str">
        <f t="shared" si="0"/>
        <v>Brazil</v>
      </c>
      <c r="H19" s="215" t="str">
        <f t="shared" si="1"/>
        <v>Brésil</v>
      </c>
    </row>
    <row r="20" spans="1:8" ht="11.25">
      <c r="A20" s="210">
        <v>34</v>
      </c>
      <c r="B20" s="210" t="s">
        <v>20</v>
      </c>
      <c r="C20" s="88" t="s">
        <v>354</v>
      </c>
      <c r="D20" s="212">
        <f>'T_C2.1'!B53</f>
      </c>
      <c r="E20" s="213"/>
      <c r="F20" s="214" t="str">
        <f>'T_C2.1'!C53</f>
        <v>m</v>
      </c>
      <c r="G20" s="215" t="str">
        <f t="shared" si="0"/>
        <v>Israel</v>
      </c>
      <c r="H20" s="215" t="str">
        <f t="shared" si="1"/>
        <v>Israël</v>
      </c>
    </row>
    <row r="21" spans="1:8" ht="11.25">
      <c r="A21" s="210">
        <v>35</v>
      </c>
      <c r="B21" s="210" t="s">
        <v>37</v>
      </c>
      <c r="C21" s="88" t="s">
        <v>355</v>
      </c>
      <c r="D21" s="212" t="str">
        <f>'T_C2.1'!B54</f>
        <v>3,4</v>
      </c>
      <c r="E21" s="213"/>
      <c r="F21" s="214" t="str">
        <f>'T_C2.1'!C54</f>
        <v>m</v>
      </c>
      <c r="G21" s="215" t="str">
        <f t="shared" si="0"/>
        <v>Russian Federation</v>
      </c>
      <c r="H21" s="215" t="str">
        <f t="shared" si="1"/>
        <v>Fédération de Russie</v>
      </c>
    </row>
    <row r="22" spans="1:8" ht="11.25">
      <c r="A22" s="210">
        <v>9</v>
      </c>
      <c r="B22" s="210" t="s">
        <v>13</v>
      </c>
      <c r="C22" s="211" t="s">
        <v>331</v>
      </c>
      <c r="D22" s="212">
        <f>'T_C2.1'!B24</f>
      </c>
      <c r="E22" s="213"/>
      <c r="F22" s="214" t="str">
        <f>'T_C2.1'!C24</f>
        <v>m</v>
      </c>
      <c r="G22" s="215" t="str">
        <f t="shared" si="0"/>
        <v>Germany</v>
      </c>
      <c r="H22" s="215" t="str">
        <f t="shared" si="1"/>
        <v>Allemagne</v>
      </c>
    </row>
    <row r="23" spans="1:8" ht="11.25">
      <c r="A23" s="210">
        <v>5</v>
      </c>
      <c r="B23" s="210" t="s">
        <v>8</v>
      </c>
      <c r="C23" s="211" t="s">
        <v>328</v>
      </c>
      <c r="D23" s="212">
        <f>'T_C2.1'!B20</f>
      </c>
      <c r="E23" s="213"/>
      <c r="F23" s="214" t="str">
        <f>'T_C2.1'!C20</f>
        <v>m</v>
      </c>
      <c r="G23" s="215" t="str">
        <f t="shared" si="0"/>
        <v>Czech Republic</v>
      </c>
      <c r="H23" s="215" t="str">
        <f t="shared" si="1"/>
        <v>Rép. tchèque</v>
      </c>
    </row>
    <row r="24" spans="1:8" ht="11.25">
      <c r="A24" s="210">
        <v>13</v>
      </c>
      <c r="B24" s="210" t="s">
        <v>19</v>
      </c>
      <c r="C24" s="211" t="s">
        <v>335</v>
      </c>
      <c r="D24" s="212">
        <f>'T_C2.1'!B28</f>
      </c>
      <c r="E24" s="213"/>
      <c r="F24" s="214" t="str">
        <f>'T_C2.1'!C28</f>
        <v>m</v>
      </c>
      <c r="G24" s="215" t="str">
        <f t="shared" si="0"/>
        <v>Ireland</v>
      </c>
      <c r="H24" s="215" t="str">
        <f t="shared" si="1"/>
        <v>Irlande</v>
      </c>
    </row>
    <row r="25" spans="1:9" ht="11.25">
      <c r="A25" s="210">
        <v>1</v>
      </c>
      <c r="B25" s="210" t="s">
        <v>1</v>
      </c>
      <c r="C25" s="211" t="s">
        <v>325</v>
      </c>
      <c r="D25" s="212">
        <f>'T_C2.1'!B15</f>
      </c>
      <c r="E25" s="213"/>
      <c r="F25" s="214">
        <f>'T_C2.1'!C15</f>
        <v>20.6328658691506</v>
      </c>
      <c r="G25" s="215" t="str">
        <f t="shared" si="0"/>
        <v>Australia</v>
      </c>
      <c r="H25" s="215" t="str">
        <f t="shared" si="1"/>
        <v>Australie</v>
      </c>
      <c r="I25" s="357">
        <f>'T_C2.1'!$C$47</f>
        <v>6.671279906315917</v>
      </c>
    </row>
    <row r="26" spans="1:9" ht="11.25">
      <c r="A26" s="210">
        <v>2</v>
      </c>
      <c r="B26" s="210" t="s">
        <v>2</v>
      </c>
      <c r="C26" s="211" t="s">
        <v>326</v>
      </c>
      <c r="D26" s="212">
        <f>'T_C2.1'!B16</f>
      </c>
      <c r="E26" s="213"/>
      <c r="F26" s="214">
        <f>'T_C2.1'!C16</f>
        <v>15.4999395686049</v>
      </c>
      <c r="G26" s="215" t="str">
        <f t="shared" si="0"/>
        <v>Austria</v>
      </c>
      <c r="H26" s="215" t="str">
        <f t="shared" si="1"/>
        <v>Autriche</v>
      </c>
      <c r="I26" s="357">
        <f>'T_C2.1'!$C$47</f>
        <v>6.671279906315917</v>
      </c>
    </row>
    <row r="27" spans="1:9" ht="11.25">
      <c r="A27" s="210">
        <v>29</v>
      </c>
      <c r="B27" s="210" t="s">
        <v>46</v>
      </c>
      <c r="C27" s="211" t="s">
        <v>349</v>
      </c>
      <c r="D27" s="212">
        <f>'T_C2.1'!B44</f>
      </c>
      <c r="E27" s="213"/>
      <c r="F27" s="214">
        <f>'T_C2.1'!C44</f>
        <v>14.6723271485123</v>
      </c>
      <c r="G27" s="215" t="str">
        <f t="shared" si="0"/>
        <v>United Kingdom</v>
      </c>
      <c r="H27" s="215" t="str">
        <f t="shared" si="1"/>
        <v>Royaume-Uni</v>
      </c>
      <c r="I27" s="357">
        <f>'T_C2.1'!$C$47</f>
        <v>6.671279906315917</v>
      </c>
    </row>
    <row r="28" spans="1:9" ht="11.25">
      <c r="A28" s="210">
        <v>27</v>
      </c>
      <c r="B28" s="210" t="s">
        <v>42</v>
      </c>
      <c r="C28" s="211" t="s">
        <v>347</v>
      </c>
      <c r="D28" s="212">
        <f>'T_C2.1'!B42</f>
        <v>4</v>
      </c>
      <c r="E28" s="213"/>
      <c r="F28" s="214">
        <f>'T_C2.1'!C42</f>
        <v>14.1248902966557</v>
      </c>
      <c r="G28" s="215" t="str">
        <f t="shared" si="0"/>
        <v>Switzerland</v>
      </c>
      <c r="H28" s="215" t="str">
        <f t="shared" si="1"/>
        <v>Suisse</v>
      </c>
      <c r="I28" s="357">
        <f>'T_C2.1'!$C$47</f>
        <v>6.671279906315917</v>
      </c>
    </row>
    <row r="29" spans="1:9" ht="11.25">
      <c r="A29" s="210">
        <v>20</v>
      </c>
      <c r="B29" s="210" t="s">
        <v>30</v>
      </c>
      <c r="C29" s="211" t="s">
        <v>341</v>
      </c>
      <c r="D29" s="212">
        <f>'T_C2.1'!B35</f>
      </c>
      <c r="E29" s="213"/>
      <c r="F29" s="214">
        <f>'T_C2.1'!C35</f>
        <v>12.9176907017288</v>
      </c>
      <c r="G29" s="215" t="str">
        <f t="shared" si="0"/>
        <v>New Zealand</v>
      </c>
      <c r="H29" s="215" t="str">
        <f t="shared" si="1"/>
        <v>Nouvelle-Zélande</v>
      </c>
      <c r="I29" s="357">
        <f>'T_C2.1'!$C$47</f>
        <v>6.671279906315917</v>
      </c>
    </row>
    <row r="30" spans="1:9" ht="11.25">
      <c r="A30" s="210">
        <v>3</v>
      </c>
      <c r="B30" s="210" t="s">
        <v>3</v>
      </c>
      <c r="C30" s="211" t="s">
        <v>327</v>
      </c>
      <c r="D30" s="212">
        <f>'T_C2.1'!B17</f>
        <v>1</v>
      </c>
      <c r="E30" s="213"/>
      <c r="F30" s="214">
        <f>'T_C2.1'!C17</f>
        <v>8.589041805529174</v>
      </c>
      <c r="G30" s="215" t="str">
        <f t="shared" si="0"/>
        <v>Belgium</v>
      </c>
      <c r="H30" s="215" t="str">
        <f t="shared" si="1"/>
        <v>Belgique</v>
      </c>
      <c r="I30" s="357">
        <f>'T_C2.1'!$C$47</f>
        <v>6.671279906315917</v>
      </c>
    </row>
    <row r="31" spans="1:9" ht="11.25">
      <c r="A31" s="210">
        <v>4</v>
      </c>
      <c r="B31" s="210" t="s">
        <v>5</v>
      </c>
      <c r="C31" s="211" t="s">
        <v>5</v>
      </c>
      <c r="D31" s="212" t="str">
        <f>'T_C2.1'!B18</f>
        <v>2,3</v>
      </c>
      <c r="E31" s="213" t="str">
        <f>CHAR(185)</f>
        <v>¹</v>
      </c>
      <c r="F31" s="214">
        <f>'T_C2.1'!C18</f>
        <v>6.52809920739973</v>
      </c>
      <c r="G31" s="215" t="str">
        <f t="shared" si="0"/>
        <v>Canada¹</v>
      </c>
      <c r="H31" s="215" t="str">
        <f t="shared" si="1"/>
        <v>Canada¹</v>
      </c>
      <c r="I31" s="357">
        <f>'T_C2.1'!$C$47</f>
        <v>6.671279906315917</v>
      </c>
    </row>
    <row r="32" spans="1:9" ht="11.25">
      <c r="A32" s="210">
        <v>26</v>
      </c>
      <c r="B32" s="210" t="s">
        <v>41</v>
      </c>
      <c r="C32" s="211" t="s">
        <v>346</v>
      </c>
      <c r="D32" s="212">
        <f>'T_C2.1'!B41</f>
      </c>
      <c r="E32" s="213"/>
      <c r="F32" s="214">
        <f>'T_C2.1'!C41</f>
        <v>5.56750286940343</v>
      </c>
      <c r="G32" s="215" t="str">
        <f t="shared" si="0"/>
        <v>Sweden</v>
      </c>
      <c r="H32" s="215" t="str">
        <f t="shared" si="1"/>
        <v>Suède</v>
      </c>
      <c r="I32" s="357">
        <f>'T_C2.1'!$C$47</f>
        <v>6.671279906315917</v>
      </c>
    </row>
    <row r="33" spans="1:9" ht="11.25">
      <c r="A33" s="210">
        <v>19</v>
      </c>
      <c r="B33" s="210" t="s">
        <v>29</v>
      </c>
      <c r="C33" s="211" t="s">
        <v>340</v>
      </c>
      <c r="D33" s="212">
        <f>'T_C2.1'!B34</f>
        <v>4</v>
      </c>
      <c r="E33" s="213"/>
      <c r="F33" s="214">
        <f>'T_C2.1'!C34</f>
        <v>4.98965607701325</v>
      </c>
      <c r="G33" s="215" t="str">
        <f t="shared" si="0"/>
        <v>Netherlands</v>
      </c>
      <c r="H33" s="215" t="str">
        <f t="shared" si="1"/>
        <v>Pays-Bas</v>
      </c>
      <c r="I33" s="357">
        <f>'T_C2.1'!$C$47</f>
        <v>6.671279906315917</v>
      </c>
    </row>
    <row r="34" spans="1:9" ht="11.25">
      <c r="A34" s="210">
        <v>12</v>
      </c>
      <c r="B34" s="210" t="s">
        <v>16</v>
      </c>
      <c r="C34" s="211" t="s">
        <v>334</v>
      </c>
      <c r="D34" s="212">
        <f>'T_C2.1'!B27</f>
      </c>
      <c r="E34" s="213"/>
      <c r="F34" s="214">
        <f>'T_C2.1'!C27</f>
        <v>4.32926462630028</v>
      </c>
      <c r="G34" s="215" t="str">
        <f t="shared" si="0"/>
        <v>Iceland</v>
      </c>
      <c r="H34" s="215" t="str">
        <f t="shared" si="1"/>
        <v>Islande</v>
      </c>
      <c r="I34" s="357">
        <f>'T_C2.1'!$C$47</f>
        <v>6.671279906315917</v>
      </c>
    </row>
    <row r="35" spans="1:9" ht="11.25">
      <c r="A35" s="210">
        <v>30</v>
      </c>
      <c r="B35" s="210" t="s">
        <v>47</v>
      </c>
      <c r="C35" s="211" t="s">
        <v>350</v>
      </c>
      <c r="D35" s="212">
        <f>'T_C2.1'!B45</f>
      </c>
      <c r="E35" s="213"/>
      <c r="F35" s="214">
        <f>'T_C2.1'!C45</f>
        <v>3.42212636824994</v>
      </c>
      <c r="G35" s="215" t="str">
        <f t="shared" si="0"/>
        <v>United States</v>
      </c>
      <c r="H35" s="215" t="str">
        <f t="shared" si="1"/>
        <v>États-Unis</v>
      </c>
      <c r="I35" s="357">
        <f>'T_C2.1'!$C$47</f>
        <v>6.671279906315917</v>
      </c>
    </row>
    <row r="36" spans="1:9" ht="11.25">
      <c r="A36" s="210">
        <v>11</v>
      </c>
      <c r="B36" s="210" t="s">
        <v>15</v>
      </c>
      <c r="C36" s="211" t="s">
        <v>333</v>
      </c>
      <c r="D36" s="212">
        <f>'T_C2.1'!B26</f>
      </c>
      <c r="E36" s="213"/>
      <c r="F36" s="214">
        <f>'T_C2.1'!C26</f>
        <v>3.2524805723747</v>
      </c>
      <c r="G36" s="215" t="str">
        <f t="shared" si="0"/>
        <v>Hungary</v>
      </c>
      <c r="H36" s="215" t="str">
        <f t="shared" si="1"/>
        <v>Hongrie</v>
      </c>
      <c r="I36" s="357">
        <f>'T_C2.1'!$C$47</f>
        <v>6.671279906315917</v>
      </c>
    </row>
    <row r="37" spans="1:9" ht="11.25">
      <c r="A37" s="210">
        <v>7</v>
      </c>
      <c r="B37" s="210" t="s">
        <v>11</v>
      </c>
      <c r="C37" s="211" t="s">
        <v>330</v>
      </c>
      <c r="D37" s="212">
        <f>'T_C2.1'!B22</f>
      </c>
      <c r="E37" s="213"/>
      <c r="F37" s="214">
        <f>'T_C2.1'!C22</f>
        <v>3.10643052756679</v>
      </c>
      <c r="G37" s="215" t="str">
        <f t="shared" si="0"/>
        <v>Finland</v>
      </c>
      <c r="H37" s="215" t="str">
        <f t="shared" si="1"/>
        <v>Finlande</v>
      </c>
      <c r="I37" s="357">
        <f>'T_C2.1'!$C$47</f>
        <v>6.671279906315917</v>
      </c>
    </row>
    <row r="38" spans="1:9" ht="11.25">
      <c r="A38" s="210">
        <v>15</v>
      </c>
      <c r="B38" s="210" t="s">
        <v>23</v>
      </c>
      <c r="C38" s="211" t="s">
        <v>337</v>
      </c>
      <c r="D38" s="212">
        <f>'T_C2.1'!B30</f>
      </c>
      <c r="E38" s="213"/>
      <c r="F38" s="214">
        <f>'T_C2.1'!C30</f>
        <v>2.92698073848991</v>
      </c>
      <c r="G38" s="215" t="str">
        <f t="shared" si="0"/>
        <v>Japan</v>
      </c>
      <c r="H38" s="215" t="str">
        <f t="shared" si="1"/>
        <v>Japon</v>
      </c>
      <c r="I38" s="357">
        <f>'T_C2.1'!$C$47</f>
        <v>6.671279906315917</v>
      </c>
    </row>
    <row r="39" spans="1:9" ht="11.25">
      <c r="A39" s="210">
        <v>6</v>
      </c>
      <c r="B39" s="210" t="s">
        <v>9</v>
      </c>
      <c r="C39" s="211" t="s">
        <v>329</v>
      </c>
      <c r="D39" s="212">
        <f>'T_C2.1'!B21</f>
      </c>
      <c r="E39" s="213"/>
      <c r="F39" s="214">
        <f>'T_C2.1'!C21</f>
        <v>2.76931345819589</v>
      </c>
      <c r="G39" s="215" t="str">
        <f t="shared" si="0"/>
        <v>Denmark</v>
      </c>
      <c r="H39" s="215" t="str">
        <f t="shared" si="1"/>
        <v>Danemark</v>
      </c>
      <c r="I39" s="357">
        <f>'T_C2.1'!$C$47</f>
        <v>6.671279906315917</v>
      </c>
    </row>
    <row r="40" spans="1:9" ht="11.25">
      <c r="A40" s="210">
        <v>24</v>
      </c>
      <c r="B40" s="210" t="s">
        <v>207</v>
      </c>
      <c r="C40" s="211" t="s">
        <v>344</v>
      </c>
      <c r="D40" s="212">
        <f>'T_C2.1'!B39</f>
      </c>
      <c r="E40" s="213"/>
      <c r="F40" s="214">
        <f>'T_C2.1'!C39</f>
        <v>2.26471498232938</v>
      </c>
      <c r="G40" s="215" t="str">
        <f t="shared" si="0"/>
        <v>Slovak Republic</v>
      </c>
      <c r="H40" s="215" t="str">
        <f t="shared" si="1"/>
        <v>Rép. slovaque</v>
      </c>
      <c r="I40" s="357">
        <f>'T_C2.1'!$C$47</f>
        <v>6.671279906315917</v>
      </c>
    </row>
    <row r="41" spans="1:9" ht="11.25">
      <c r="A41" s="210">
        <v>23</v>
      </c>
      <c r="B41" s="210" t="s">
        <v>36</v>
      </c>
      <c r="C41" s="211" t="s">
        <v>36</v>
      </c>
      <c r="D41" s="212">
        <f>'T_C2.1'!B38</f>
      </c>
      <c r="E41" s="213"/>
      <c r="F41" s="214">
        <f>'T_C2.1'!C38</f>
        <v>2.14954486000897</v>
      </c>
      <c r="G41" s="215" t="str">
        <f t="shared" si="0"/>
        <v>Portugal</v>
      </c>
      <c r="H41" s="215" t="str">
        <f t="shared" si="1"/>
        <v>Portugal</v>
      </c>
      <c r="I41" s="357">
        <f>'T_C2.1'!$C$47</f>
        <v>6.671279906315917</v>
      </c>
    </row>
    <row r="42" spans="1:9" ht="11.25">
      <c r="A42" s="210">
        <v>21</v>
      </c>
      <c r="B42" s="210" t="s">
        <v>31</v>
      </c>
      <c r="C42" s="211" t="s">
        <v>342</v>
      </c>
      <c r="D42" s="212">
        <f>'T_C2.1'!B36</f>
      </c>
      <c r="E42" s="213"/>
      <c r="F42" s="214">
        <f>'T_C2.1'!C36</f>
        <v>2.10276858260608</v>
      </c>
      <c r="G42" s="215" t="str">
        <f t="shared" si="0"/>
        <v>Norway</v>
      </c>
      <c r="H42" s="215" t="str">
        <f t="shared" si="1"/>
        <v>Norvège</v>
      </c>
      <c r="I42" s="357">
        <f>'T_C2.1'!$C$47</f>
        <v>6.671279906315917</v>
      </c>
    </row>
    <row r="43" spans="1:9" ht="11.25">
      <c r="A43" s="210">
        <v>25</v>
      </c>
      <c r="B43" s="210" t="s">
        <v>39</v>
      </c>
      <c r="C43" s="211" t="s">
        <v>345</v>
      </c>
      <c r="D43" s="212">
        <f>'T_C2.1'!B40</f>
      </c>
      <c r="E43" s="213"/>
      <c r="F43" s="214">
        <f>'T_C2.1'!C40</f>
        <v>2.06948943273486</v>
      </c>
      <c r="G43" s="215" t="str">
        <f t="shared" si="0"/>
        <v>Spain</v>
      </c>
      <c r="H43" s="215" t="str">
        <f t="shared" si="1"/>
        <v>Espagne</v>
      </c>
      <c r="I43" s="357">
        <f>'T_C2.1'!$C$47</f>
        <v>6.671279906315917</v>
      </c>
    </row>
    <row r="44" spans="1:9" ht="11.25">
      <c r="A44" s="210">
        <v>33</v>
      </c>
      <c r="B44" s="210" t="s">
        <v>103</v>
      </c>
      <c r="C44" s="211" t="s">
        <v>353</v>
      </c>
      <c r="D44" s="212">
        <f>'T_C2.1'!B52</f>
      </c>
      <c r="E44" s="213"/>
      <c r="F44" s="214">
        <f>'T_C2.1'!C52</f>
        <v>1.51390681844854</v>
      </c>
      <c r="G44" s="215" t="str">
        <f t="shared" si="0"/>
        <v>Estonia</v>
      </c>
      <c r="H44" s="215" t="str">
        <f t="shared" si="1"/>
        <v>Estonie</v>
      </c>
      <c r="I44" s="357">
        <f>'T_C2.1'!$C$47</f>
        <v>6.671279906315917</v>
      </c>
    </row>
    <row r="45" spans="1:9" ht="11.25">
      <c r="A45" s="210">
        <v>32</v>
      </c>
      <c r="B45" s="210" t="s">
        <v>6</v>
      </c>
      <c r="C45" s="211" t="s">
        <v>352</v>
      </c>
      <c r="D45" s="212">
        <f>'T_C2.1'!B19</f>
      </c>
      <c r="E45" s="213"/>
      <c r="F45" s="214">
        <f>'T_C2.1'!C19</f>
        <v>1.51047043346365</v>
      </c>
      <c r="G45" s="215" t="str">
        <f t="shared" si="0"/>
        <v>Chile</v>
      </c>
      <c r="H45" s="215" t="str">
        <f t="shared" si="1"/>
        <v>Chili</v>
      </c>
      <c r="I45" s="357">
        <f>'T_C2.1'!$C$47</f>
        <v>6.671279906315917</v>
      </c>
    </row>
    <row r="46" spans="1:9" ht="11.25">
      <c r="A46" s="216">
        <v>36</v>
      </c>
      <c r="B46" s="216" t="s">
        <v>174</v>
      </c>
      <c r="C46" s="217" t="s">
        <v>356</v>
      </c>
      <c r="D46" s="218">
        <f>'T_C2.1'!B55</f>
      </c>
      <c r="E46" s="219"/>
      <c r="F46" s="220">
        <f>'T_C2.1'!C55</f>
        <v>1.17891636710122</v>
      </c>
      <c r="G46" s="221" t="str">
        <f t="shared" si="0"/>
        <v>Slovenia</v>
      </c>
      <c r="H46" s="221" t="str">
        <f t="shared" si="1"/>
        <v>Slovénie</v>
      </c>
      <c r="I46" s="357">
        <f>'T_C2.1'!$C$47</f>
        <v>6.671279906315917</v>
      </c>
    </row>
  </sheetData>
  <sheetProtection/>
  <mergeCells count="2">
    <mergeCell ref="A5:H5"/>
    <mergeCell ref="A7:H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SL_C2.xls</dc:title>
  <dc:subject/>
  <dc:creator/>
  <cp:keywords/>
  <dc:description/>
  <cp:lastModifiedBy>Bonati_C</cp:lastModifiedBy>
  <cp:lastPrinted>2010-03-26T14:12:40Z</cp:lastPrinted>
  <dcterms:created xsi:type="dcterms:W3CDTF">2005-03-14T17:06:17Z</dcterms:created>
  <dcterms:modified xsi:type="dcterms:W3CDTF">2010-09-06T16:12:01Z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0x0101006DC55B30E7D13D4C9252AFC21E37B79E</vt:lpwstr>
  </property>
  <property fmtid="{D5CDD505-2E9C-101B-9397-08002B2CF9AE}" pid="3" name="EAG Country">
    <vt:lpwstr>42</vt:lpwstr>
  </property>
  <property fmtid="{D5CDD505-2E9C-101B-9397-08002B2CF9AE}" pid="4" name="ContentType">
    <vt:lpwstr>Document</vt:lpwstr>
  </property>
  <property fmtid="{D5CDD505-2E9C-101B-9397-08002B2CF9AE}" pid="5" name="Order">
    <vt:lpwstr>1700.00000000000</vt:lpwstr>
  </property>
  <property fmtid="{D5CDD505-2E9C-101B-9397-08002B2CF9AE}" pid="6" name="EAG Indicators">
    <vt:lpwstr>30</vt:lpwstr>
  </property>
  <property fmtid="{D5CDD505-2E9C-101B-9397-08002B2CF9AE}" pid="7" name="display_urn:schemas-microsoft-com:office:office#Editor">
    <vt:lpwstr>BOIRON Marika, EDU/IA</vt:lpwstr>
  </property>
  <property fmtid="{D5CDD505-2E9C-101B-9397-08002B2CF9AE}" pid="8" name="xd_Signature">
    <vt:lpwstr/>
  </property>
  <property fmtid="{D5CDD505-2E9C-101B-9397-08002B2CF9AE}" pid="9" name="TemplateUrl">
    <vt:lpwstr/>
  </property>
  <property fmtid="{D5CDD505-2E9C-101B-9397-08002B2CF9AE}" pid="10" name="display_urn:schemas-microsoft-com:office:office#Author">
    <vt:lpwstr>GARCIA DE LEON Pedro Lenin, EDU/IA</vt:lpwstr>
  </property>
  <property fmtid="{D5CDD505-2E9C-101B-9397-08002B2CF9AE}" pid="11" name="xd_ProgID">
    <vt:lpwstr/>
  </property>
  <property fmtid="{D5CDD505-2E9C-101B-9397-08002B2CF9AE}" pid="12" name="Countries">
    <vt:lpwstr/>
  </property>
  <property fmtid="{D5CDD505-2E9C-101B-9397-08002B2CF9AE}" pid="13" name="Language">
    <vt:lpwstr>English</vt:lpwstr>
  </property>
  <property fmtid="{D5CDD505-2E9C-101B-9397-08002B2CF9AE}" pid="14" name="Format">
    <vt:lpwstr>Tables&amp;Charts</vt:lpwstr>
  </property>
  <property fmtid="{D5CDD505-2E9C-101B-9397-08002B2CF9AE}" pid="15" name="Indicators">
    <vt:lpwstr>29</vt:lpwstr>
  </property>
  <property fmtid="{D5CDD505-2E9C-101B-9397-08002B2CF9AE}" pid="16" name="_SourceUrl">
    <vt:lpwstr/>
  </property>
</Properties>
</file>